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filterPrivacy="1" defaultThemeVersion="124226"/>
  <xr:revisionPtr revIDLastSave="0" documentId="13_ncr:1_{04BD4DD8-7350-4267-9CEC-65EC68789EED}" xr6:coauthVersionLast="36" xr6:coauthVersionMax="45" xr10:uidLastSave="{00000000-0000-0000-0000-000000000000}"/>
  <bookViews>
    <workbookView xWindow="0" yWindow="0" windowWidth="28800" windowHeight="11325" xr2:uid="{00000000-000D-0000-FFFF-FFFF00000000}"/>
  </bookViews>
  <sheets>
    <sheet name="Scheda evento" sheetId="5" r:id="rId1"/>
    <sheet name="Linee di indirizzo" sheetId="8" r:id="rId2"/>
    <sheet name="Foglio1" sheetId="9" r:id="rId3"/>
    <sheet name="Fronte" sheetId="2" r:id="rId4"/>
    <sheet name="Retro" sheetId="7" r:id="rId5"/>
  </sheets>
  <definedNames>
    <definedName name="_xlnm.Print_Area" localSheetId="3">Fronte!$A$2:$Q$56</definedName>
    <definedName name="_xlnm.Print_Area" localSheetId="4">Retro!$A$2:$E$22</definedName>
    <definedName name="_xlnm.Print_Area" localSheetId="0">'Scheda evento'!$A$1:$B$81</definedName>
  </definedNames>
  <calcPr calcId="191029"/>
</workbook>
</file>

<file path=xl/calcChain.xml><?xml version="1.0" encoding="utf-8"?>
<calcChain xmlns="http://schemas.openxmlformats.org/spreadsheetml/2006/main">
  <c r="C7" i="7" l="1"/>
  <c r="C6" i="7"/>
  <c r="C8" i="7" l="1"/>
  <c r="C9" i="7"/>
  <c r="C10" i="7" s="1"/>
  <c r="C15" i="7"/>
  <c r="C13" i="7"/>
  <c r="C14" i="7" s="1"/>
  <c r="C11" i="7"/>
  <c r="B36" i="2"/>
  <c r="B35" i="2"/>
  <c r="H42" i="2"/>
  <c r="H40" i="2"/>
  <c r="B66" i="5"/>
  <c r="B68" i="5" s="1"/>
  <c r="B15" i="2"/>
  <c r="D13" i="2"/>
  <c r="B13" i="2"/>
  <c r="B14" i="2"/>
  <c r="A60" i="5"/>
  <c r="D14" i="2"/>
  <c r="C59" i="5"/>
  <c r="A59" i="5"/>
  <c r="H35" i="2"/>
  <c r="H33" i="2"/>
  <c r="C60" i="5"/>
  <c r="H10" i="2"/>
  <c r="E31" i="5"/>
  <c r="C31" i="5" s="1"/>
  <c r="B74" i="5" l="1"/>
  <c r="B34" i="2"/>
  <c r="B33" i="2"/>
  <c r="B31" i="2"/>
  <c r="B30" i="2"/>
  <c r="C43" i="2"/>
  <c r="B18" i="2"/>
  <c r="B27" i="2"/>
  <c r="B11" i="2"/>
  <c r="B10" i="2"/>
  <c r="B8" i="2"/>
  <c r="E6" i="2"/>
  <c r="E5" i="2"/>
  <c r="B5" i="2"/>
  <c r="E4" i="2"/>
  <c r="B6" i="2"/>
  <c r="B4" i="2"/>
  <c r="H21" i="2"/>
  <c r="H14" i="2"/>
  <c r="H11" i="2"/>
  <c r="H8" i="2"/>
  <c r="C12" i="7" l="1"/>
  <c r="C16" i="7"/>
  <c r="B78" i="5"/>
  <c r="B77" i="5"/>
  <c r="B50" i="5" l="1"/>
  <c r="C44" i="2" s="1"/>
  <c r="N52" i="2"/>
  <c r="H52" i="2"/>
  <c r="N50" i="2"/>
  <c r="H50" i="2"/>
  <c r="N48" i="2"/>
  <c r="H48" i="2"/>
  <c r="B38" i="2"/>
</calcChain>
</file>

<file path=xl/sharedStrings.xml><?xml version="1.0" encoding="utf-8"?>
<sst xmlns="http://schemas.openxmlformats.org/spreadsheetml/2006/main" count="221" uniqueCount="164">
  <si>
    <t>Ordine Ingegneri Bergamo</t>
  </si>
  <si>
    <t>Quando:</t>
  </si>
  <si>
    <t>Quota Iscrizione:</t>
  </si>
  <si>
    <t>Dove:</t>
  </si>
  <si>
    <t>ORDINE INGEGNERI BERGAMO Passaggio Canonici Lateranensi 1, Bergamo</t>
  </si>
  <si>
    <t>Tel.:+39 035 223234 Fax:+39 035 235238 ordine@ordineingegneri.bergamo.it</t>
  </si>
  <si>
    <t>Crediti Formativi:</t>
  </si>
  <si>
    <t xml:space="preserve">TOTALE ENTRATE </t>
  </si>
  <si>
    <t>COSTI</t>
  </si>
  <si>
    <t xml:space="preserve">EVENTUALE SALA ESTERNA </t>
  </si>
  <si>
    <t xml:space="preserve">COSTI DOCUMENTAZIONE  DA DISTRIBUIRE  </t>
  </si>
  <si>
    <t xml:space="preserve">EVENTUALI ULTERIORI SPESE </t>
  </si>
  <si>
    <t xml:space="preserve">TOTALE USCITE </t>
  </si>
  <si>
    <t>n.min partecipanti per pareggio bilancio:</t>
  </si>
  <si>
    <t>Tutor:</t>
  </si>
  <si>
    <t>DA FATTURE</t>
  </si>
  <si>
    <t>Commissione Sicurezza</t>
  </si>
  <si>
    <t>Iscrizione:</t>
  </si>
  <si>
    <t>www.isiformazione.it</t>
  </si>
  <si>
    <t>Responsabile scientifico:</t>
  </si>
  <si>
    <t>Corso</t>
  </si>
  <si>
    <t>Il relatore:</t>
  </si>
  <si>
    <t>Seminario</t>
  </si>
  <si>
    <t>Incontro tecnico</t>
  </si>
  <si>
    <t>Visita in azienda</t>
  </si>
  <si>
    <t>Commissioni</t>
  </si>
  <si>
    <t>Relatore:</t>
  </si>
  <si>
    <t>I relatori:</t>
  </si>
  <si>
    <t>CFP per Ingegneri</t>
  </si>
  <si>
    <t>ore di aggiornamento per RSPP/ASPP</t>
  </si>
  <si>
    <t>ore di aggiornamento per CSP/CSE</t>
  </si>
  <si>
    <t>ore di aggiornamento per formatori</t>
  </si>
  <si>
    <t>entro il:</t>
  </si>
  <si>
    <t>L'azienda:</t>
  </si>
  <si>
    <t>Crediti</t>
  </si>
  <si>
    <t>Seminario di aggiornamento in prevenzione incendi finalizzato al mantenimento dell'iscrizione dei professionisti negli elenchi del Ministero dell'Interno - art. 7 D.M. 05/08/2011</t>
  </si>
  <si>
    <t>ore di aggiornamento per prof.sti antincendio</t>
  </si>
  <si>
    <t>Sala Convegni Ordine degli Ingegneri di Bergamo</t>
  </si>
  <si>
    <t>Numero partecipanti</t>
  </si>
  <si>
    <t>Registrazione presenze:</t>
  </si>
  <si>
    <t>Registro elettronico con firma in ingresso e in uscita dal corso. Non sono ammesse assenze parziali o ritardi.</t>
  </si>
  <si>
    <t>Verifica apprendimento:</t>
  </si>
  <si>
    <t>Verifica apprendimento</t>
  </si>
  <si>
    <t>Obbligatoria per il rilascio dei CFP.</t>
  </si>
  <si>
    <t>max</t>
  </si>
  <si>
    <t>min</t>
  </si>
  <si>
    <t>Tipologia</t>
  </si>
  <si>
    <t>nessun credito previsto</t>
  </si>
  <si>
    <t>PROGRAMMA DEL CORSO</t>
  </si>
  <si>
    <t>Tipologia:</t>
  </si>
  <si>
    <t>Corso con valenza di aggiornamento per RSPP/ASPP, per CSP/CSE e per formatori.</t>
  </si>
  <si>
    <t>Corso con valenza di aggiornamento per RSPP/ASPP e per CSP/CSE.</t>
  </si>
  <si>
    <t>Corso con valenza di aggiornamento per RSPP/ASPP e per formatori.</t>
  </si>
  <si>
    <t>Non prevista.</t>
  </si>
  <si>
    <t>SOGGETTO RICHIEDENTE</t>
  </si>
  <si>
    <t>TIPO DI EVENTO</t>
  </si>
  <si>
    <t>SETTORE DI RIFERIMENTO</t>
  </si>
  <si>
    <t>METODO DI INSEGNAMENTO</t>
  </si>
  <si>
    <t>ATTESTATO</t>
  </si>
  <si>
    <t>RILASCIATO PER GLI INGEGNERI DALL’ORDINE INGEGNERI DI BERGAMO</t>
  </si>
  <si>
    <t>ALTRE NOTIZIE SIGNIFICATIVE</t>
  </si>
  <si>
    <r>
      <t xml:space="preserve">NOMINATIVI DEGLI INGEGNERI COMPONENTI LA COMMISSIONE DELL’ORDINE A CUI RISERVARE  I POSTI PER LA FREQUENZA DELL’EVENTO </t>
    </r>
    <r>
      <rPr>
        <sz val="11"/>
        <color theme="1"/>
        <rFont val="Cambria"/>
        <family val="1"/>
      </rPr>
      <t>(OLTRE AL TUTOR ED AL RESPONSABILE SCIENTIFICO).</t>
    </r>
  </si>
  <si>
    <t>SCHEDA EVENTO FORMATIVO PER APPROVAZIONE IN COMMISSIONE FORMAZIONE OBBLIGATORIA CONTINUA</t>
  </si>
  <si>
    <t>Convegno</t>
  </si>
  <si>
    <t>Visita tecnica</t>
  </si>
  <si>
    <t>SOTTOTITOLO</t>
  </si>
  <si>
    <t>max 65 caratteri, in maiuscolo</t>
  </si>
  <si>
    <t>max 150 caratteri, in maiuscolo</t>
  </si>
  <si>
    <t>PRESENTAZIONE DEL CORSO/EVENTO</t>
  </si>
  <si>
    <t>gg/mm/aaaa</t>
  </si>
  <si>
    <t>DATA EVENTO (1° GIORNATA)</t>
  </si>
  <si>
    <t>n. di ore</t>
  </si>
  <si>
    <t>DATA EVENTO (2° GIORNATA)</t>
  </si>
  <si>
    <t>altra sede:</t>
  </si>
  <si>
    <t>Sede:</t>
  </si>
  <si>
    <t>Tipo di evento:</t>
  </si>
  <si>
    <t>nome sede</t>
  </si>
  <si>
    <t>Via, n. - Città</t>
  </si>
  <si>
    <t>Test finale:</t>
  </si>
  <si>
    <t>non prevista</t>
  </si>
  <si>
    <t>esame orale</t>
  </si>
  <si>
    <t>esame pratico</t>
  </si>
  <si>
    <t>prova scritta</t>
  </si>
  <si>
    <t>questionario a risposte multiple</t>
  </si>
  <si>
    <t>n. ore</t>
  </si>
  <si>
    <t>SI</t>
  </si>
  <si>
    <t>NO</t>
  </si>
  <si>
    <t>SI o NO</t>
  </si>
  <si>
    <t>n. minimo</t>
  </si>
  <si>
    <t>n. max</t>
  </si>
  <si>
    <t>RESPONSABILE SCIENTIFICO</t>
  </si>
  <si>
    <t>titolo nome cognome</t>
  </si>
  <si>
    <t>ruolo nell'ambito dell'Ordine</t>
  </si>
  <si>
    <t>max 48 caratteri</t>
  </si>
  <si>
    <t>TUTOR DELL’EVENTO</t>
  </si>
  <si>
    <t>BILANCIO EVENTO</t>
  </si>
  <si>
    <t>ENTRATE</t>
  </si>
  <si>
    <t>ALTRO</t>
  </si>
  <si>
    <t>n. esenti</t>
  </si>
  <si>
    <t>n. massimo partecipanti paganti</t>
  </si>
  <si>
    <t>IVA compresa</t>
  </si>
  <si>
    <t>DIFFERENZA</t>
  </si>
  <si>
    <t>DOCENTE 1</t>
  </si>
  <si>
    <t>dipendente o collaboratore stabile di azienda/sponsor</t>
  </si>
  <si>
    <t>DOCENTE 2</t>
  </si>
  <si>
    <t>max 1000 caratteri, spazi compresi</t>
  </si>
  <si>
    <t>ora inizio</t>
  </si>
  <si>
    <t>ora fine</t>
  </si>
  <si>
    <t>hh:mm</t>
  </si>
  <si>
    <t>DATA EVENTO (3° GIORNATA)</t>
  </si>
  <si>
    <t>DURATA DELL’EVENTO</t>
  </si>
  <si>
    <t>SEDE EVENTO</t>
  </si>
  <si>
    <t>indirizzo</t>
  </si>
  <si>
    <t>altre indicazioni utili</t>
  </si>
  <si>
    <t>breve CV del relatore</t>
  </si>
  <si>
    <t>max 150 caratteri</t>
  </si>
  <si>
    <t>% di durata di esposizione</t>
  </si>
  <si>
    <t xml:space="preserve">SINTESI DEGLI OBIETTIVI FORMATIVI DELL’EVENTO </t>
  </si>
  <si>
    <t>(ALLEGARE FOGLIO WORD CON PROGRAMMA)</t>
  </si>
  <si>
    <t>VERIFICA APPRENDIMENTO FINALE</t>
  </si>
  <si>
    <t>N. CFP RICHIESTI</t>
  </si>
  <si>
    <t>n. ore/crediti</t>
  </si>
  <si>
    <r>
      <t xml:space="preserve">N. PARTECIPANTI                             </t>
    </r>
    <r>
      <rPr>
        <sz val="11"/>
        <color theme="1"/>
        <rFont val="Cambria"/>
        <family val="1"/>
      </rPr>
      <t xml:space="preserve">  min</t>
    </r>
  </si>
  <si>
    <t>QUOTA PARTECIPAZIONE</t>
  </si>
  <si>
    <t>PROGRAMMA</t>
  </si>
  <si>
    <t xml:space="preserve">RELATORI  </t>
  </si>
  <si>
    <t xml:space="preserve"> compilare solo se evento previsto su più giorni</t>
  </si>
  <si>
    <t>durata complessiva, al netto di pause, test valutazione, registrazione partecipanti, coffee break</t>
  </si>
  <si>
    <t>compilare solo se sede diversa da Sede Ordine Ingengeri Bergamo</t>
  </si>
  <si>
    <r>
      <t xml:space="preserve">La partecipazione di relatori Dipendenti o Collabori stabili di azienda/sponsor non può superare i 2/3 (66%) della durata dell’evento </t>
    </r>
    <r>
      <rPr>
        <sz val="10"/>
        <color rgb="FFFF0000"/>
        <rFont val="Cambria"/>
        <family val="1"/>
      </rPr>
      <t>(</t>
    </r>
    <r>
      <rPr>
        <sz val="10"/>
        <color theme="1"/>
        <rFont val="Cambria"/>
        <family val="1"/>
      </rPr>
      <t>allegato stralcio del punto 4.2 del Testo Unico 2018 - Linee di indirizzo per l’aggiornamento delle competenze professionale - vedere parte evidenziata in giallo)</t>
    </r>
    <r>
      <rPr>
        <sz val="10"/>
        <color rgb="FFFF0000"/>
        <rFont val="Cambria"/>
        <family val="1"/>
      </rPr>
      <t xml:space="preserve"> </t>
    </r>
  </si>
  <si>
    <t xml:space="preserve">Va indicata la percentuale di durata di esposizione di ciascun relatore. </t>
  </si>
  <si>
    <r>
      <t xml:space="preserve">allegare CV con la dicitura </t>
    </r>
    <r>
      <rPr>
        <sz val="10"/>
        <rFont val="Cambria"/>
        <family val="1"/>
      </rPr>
      <t>“Autorizzo il trattamento dei miei dati personali ai sensi del D.lgs. 196 del 30 giugno 2003 e smi”</t>
    </r>
  </si>
  <si>
    <t>Esplicitare In modo chiaro e dettagliato i contenuti formativi che consentano alla commissione di valutare l’erogazione dei crediti formativi professionali.</t>
  </si>
  <si>
    <t>EVENTO ORGANIZZATO CON AZIENDE/SPONSOR</t>
  </si>
  <si>
    <t>Nome azienda</t>
  </si>
  <si>
    <t>Eventuali loghi di aziende / sponsor devono avere dimensione inferiore rispetto a quello dell’Ordine degli Ingegneri.</t>
  </si>
  <si>
    <t>AGGIORNAMENTO CSP/CSE</t>
  </si>
  <si>
    <t xml:space="preserve">AGGIORNAMENTO EX LEGGE 818 </t>
  </si>
  <si>
    <t xml:space="preserve">AGGIORNAMENTO RSPP/ASPP </t>
  </si>
  <si>
    <t>AGGIORNAMENTO FORMATORI</t>
  </si>
  <si>
    <t>non può essere superiore al numero di ore effettive di lezione. Per i seminari di 8 ore si concedono n. 6 CFP, per le visite tecniche al max. n. 3 CFP.  per i convegni al max n. 3 CFP</t>
  </si>
  <si>
    <t>per gli eventi classificati “corsi” è obbligatorio</t>
  </si>
  <si>
    <t>definito sulla base del bilancio del corso (vd. sotto)</t>
  </si>
  <si>
    <t>per “seminari” max 200 ing., per “corsi" max 100 ing., per “convegni” illimitato. per corsi RSPP max 35. capienza Sala c/o Sede Ordine 70 persone</t>
  </si>
  <si>
    <t>gratuito/a pagamento</t>
  </si>
  <si>
    <t>Responsabile scientifico e tutor sono esenti. Aggiungere eventuali altre figure.</t>
  </si>
  <si>
    <t>costo orario medio: 130 €/h</t>
  </si>
  <si>
    <t xml:space="preserve">L’ISCRIZIONE SARÀ A CURA DELLA SEGRETERIA.
TALI NOMINATIVI NON SI REGISTRERANNO MA DOVRANNO COMUNQUE PROCEDERE AL PAGAMENTO  </t>
  </si>
  <si>
    <t>TITOLO SINTETICO DELL'EVENTO</t>
  </si>
  <si>
    <t>Registro cartaceo con firma in ingresso e in uscita dal corso. Non sono ammesse assenze parziali o ritardi.</t>
  </si>
  <si>
    <t>Registrazione presenze</t>
  </si>
  <si>
    <t>DETTAGLIO SPESE</t>
  </si>
  <si>
    <t>CIVILE E AMBIENTALE</t>
  </si>
  <si>
    <t>INDUSTRIALE</t>
  </si>
  <si>
    <t>DELL’INFORMAZIONE</t>
  </si>
  <si>
    <t>LEZIONI MAGISTRALI</t>
  </si>
  <si>
    <t>SERIE DI RELAZIONI SU TEMA PREORDINATO</t>
  </si>
  <si>
    <t>DIMOSTRAZIONI TECNICHE SENZA ESECUZIONE DIRETTA DA PARTE DEI PARTECIPANTI</t>
  </si>
  <si>
    <t>DIMOSTRAZIONI TECNICHE CON ESECUZIONE DIRETTA DA PARTE DEI PARTECIPANTI</t>
  </si>
  <si>
    <t>Corso abilitante</t>
  </si>
  <si>
    <t>Settore:</t>
  </si>
  <si>
    <t>Tipo lezione:</t>
  </si>
  <si>
    <r>
      <t xml:space="preserve">REPORTER </t>
    </r>
    <r>
      <rPr>
        <sz val="8"/>
        <color theme="1"/>
        <rFont val="Cambria"/>
        <family val="1"/>
      </rPr>
      <t>(il cui compito è quello di presenziare all'evento e produrre un Abstract da inserire nell'apposita sezione del sito culturale dell'Ordine degli Ingegneri di Bergamo)</t>
    </r>
  </si>
  <si>
    <r>
      <t xml:space="preserve">La partecipazione di relatori Dipendenti o Collabori stabili di azienda/sponsor non può superare i 2/3 (66%) della durata dell’evento </t>
    </r>
    <r>
      <rPr>
        <sz val="10"/>
        <color rgb="FFFF0000"/>
        <rFont val="Cambria"/>
        <family val="1"/>
      </rPr>
      <t>(</t>
    </r>
    <r>
      <rPr>
        <sz val="10"/>
        <color theme="1"/>
        <rFont val="Cambria"/>
        <family val="1"/>
      </rPr>
      <t>allegato stralcio del punto 4.3 del Testo Unico 2026 - Linee di indirizzo per l’aggiornamento delle competenze professionale - vedere parte evidenziata in giallo)</t>
    </r>
    <r>
      <rPr>
        <sz val="10"/>
        <color rgb="FFFF0000"/>
        <rFont val="Cambri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</si>
</sst>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&quot;€&quot;\ #,##0.00"/>
    <numFmt numFmtId="165" formatCode="&quot; € &quot;* #,##0.00&quot; &quot;;&quot;-€ &quot;* #,##0.00&quot; &quot;;&quot; € &quot;* &quot;-&quot;??&quot; &quot;"/>
    <numFmt numFmtId="166" formatCode="[$-F400]h:mm:ss\ AM/PM"/>
    <numFmt numFmtId="167" formatCode="[$-F800]dddd\,\ mmmm\ dd\,\ yyyy"/>
    <numFmt numFmtId="168" formatCode="#,##0.00\ &quot;€&quot;"/>
    <numFmt numFmtId="169" formatCode="_-* #,##0.00\ [$€-410]_-;\-* #,##0.00\ [$€-410]_-;_-* &quot;-&quot;??\ [$€-410]_-;_-@_-"/>
  </numFmts>
  <fonts count="83">
    <font>
      <sz val="11"/>
      <color theme="1"/>
      <name val="Calibri"/>
      <family val="2"/>
      <scheme val="minor"/>
    </font>
    <font>
      <sz val="11"/>
      <color theme="1"/>
      <name val="BankGothic Lt BT"/>
      <family val="2"/>
    </font>
    <font>
      <sz val="9"/>
      <name val="Calibri"/>
      <family val="2"/>
      <scheme val="minor"/>
    </font>
    <font>
      <sz val="8"/>
      <name val="BankGothic Lt BT"/>
      <family val="2"/>
    </font>
    <font>
      <b/>
      <sz val="11"/>
      <color theme="0"/>
      <name val="BankGothic Lt BT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0"/>
      <color indexed="8"/>
      <name val="Arial Bold"/>
    </font>
    <font>
      <b/>
      <sz val="12"/>
      <color rgb="FF000000"/>
      <name val="Cambria"/>
      <family val="1"/>
    </font>
    <font>
      <sz val="9"/>
      <color theme="1"/>
      <name val="Calibri"/>
      <family val="2"/>
      <scheme val="minor"/>
    </font>
    <font>
      <b/>
      <i/>
      <sz val="14"/>
      <color theme="0"/>
      <name val="BankGothic Lt BT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Arial Nova"/>
      <family val="2"/>
    </font>
    <font>
      <b/>
      <sz val="20"/>
      <color theme="3" tint="-0.249977111117893"/>
      <name val="Arial Nova"/>
      <family val="2"/>
    </font>
    <font>
      <b/>
      <sz val="12"/>
      <color theme="3" tint="-0.249977111117893"/>
      <name val="Arial Nova"/>
      <family val="2"/>
    </font>
    <font>
      <b/>
      <sz val="20"/>
      <color theme="1"/>
      <name val="Calibri"/>
      <family val="2"/>
      <scheme val="minor"/>
    </font>
    <font>
      <b/>
      <sz val="9"/>
      <color theme="0"/>
      <name val="Arial Nova Light"/>
      <family val="2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name val="Arial Nova"/>
      <family val="2"/>
    </font>
    <font>
      <b/>
      <sz val="10"/>
      <color theme="3" tint="-0.249977111117893"/>
      <name val="Arial Nova"/>
      <family val="2"/>
    </font>
    <font>
      <b/>
      <sz val="11"/>
      <name val="Arial Nova"/>
      <family val="2"/>
    </font>
    <font>
      <b/>
      <sz val="9"/>
      <color theme="0"/>
      <name val="Arial Nova"/>
      <family val="2"/>
    </font>
    <font>
      <sz val="11"/>
      <color theme="1"/>
      <name val="Arial Nova"/>
      <family val="2"/>
    </font>
    <font>
      <b/>
      <u/>
      <sz val="14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ourier New"/>
      <family val="3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0"/>
      <color theme="1"/>
      <name val="Cambria"/>
      <family val="1"/>
    </font>
    <font>
      <sz val="11"/>
      <color rgb="FFFF0000"/>
      <name val="Cambria"/>
      <family val="1"/>
    </font>
    <font>
      <sz val="8"/>
      <color theme="1"/>
      <name val="Cambria"/>
      <family val="1"/>
    </font>
    <font>
      <sz val="10"/>
      <color rgb="FFFF0000"/>
      <name val="Cambria"/>
      <family val="1"/>
    </font>
    <font>
      <sz val="8"/>
      <color rgb="FF000000"/>
      <name val="Cambria"/>
      <family val="1"/>
    </font>
    <font>
      <sz val="12"/>
      <color rgb="FF000000"/>
      <name val="Courier New"/>
      <family val="3"/>
    </font>
    <font>
      <b/>
      <sz val="14"/>
      <color rgb="FF000000"/>
      <name val="Cambria"/>
      <family val="1"/>
    </font>
    <font>
      <i/>
      <sz val="11"/>
      <color rgb="FFFF0000"/>
      <name val="Cambria"/>
      <family val="1"/>
    </font>
    <font>
      <sz val="11"/>
      <color theme="1"/>
      <name val="Cambria"/>
      <family val="1"/>
      <scheme val="major"/>
    </font>
    <font>
      <sz val="11"/>
      <color theme="1"/>
      <name val="Calibri"/>
      <family val="2"/>
    </font>
    <font>
      <sz val="11"/>
      <name val="Cambria"/>
      <family val="1"/>
    </font>
    <font>
      <sz val="10"/>
      <color rgb="FF000000"/>
      <name val="Arial bold"/>
    </font>
    <font>
      <sz val="12"/>
      <color rgb="FF000000"/>
      <name val="Verdana"/>
      <family val="2"/>
    </font>
    <font>
      <i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7F7F7F"/>
      <name val="Arial"/>
      <family val="2"/>
    </font>
    <font>
      <sz val="11"/>
      <color rgb="FF3F3F76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indexed="8"/>
      <name val="Cambria"/>
      <family val="1"/>
    </font>
    <font>
      <i/>
      <sz val="11"/>
      <color indexed="8"/>
      <name val="Cambria"/>
      <family val="1"/>
    </font>
    <font>
      <b/>
      <sz val="11"/>
      <color indexed="8"/>
      <name val="Cambria"/>
      <family val="1"/>
    </font>
    <font>
      <b/>
      <sz val="18"/>
      <color rgb="FF000000"/>
      <name val="Cambria"/>
      <family val="1"/>
    </font>
    <font>
      <sz val="10"/>
      <color theme="1"/>
      <name val="Arial Nova Light"/>
      <family val="2"/>
    </font>
    <font>
      <sz val="10"/>
      <name val="Arial Nova Light"/>
      <family val="2"/>
    </font>
    <font>
      <sz val="10"/>
      <name val="Cambria"/>
      <family val="1"/>
    </font>
    <font>
      <b/>
      <sz val="8"/>
      <color theme="3" tint="-0.249977111117893"/>
      <name val="Arial Nova"/>
      <family val="2"/>
    </font>
    <font>
      <sz val="8"/>
      <color theme="3" tint="-0.249977111117893"/>
      <name val="Arial Nova"/>
      <family val="2"/>
    </font>
    <font>
      <b/>
      <sz val="12"/>
      <color theme="3"/>
      <name val="Cambria"/>
      <family val="1"/>
    </font>
    <font>
      <u/>
      <sz val="11"/>
      <color indexed="8"/>
      <name val="Cambria"/>
      <family val="1"/>
      <scheme val="major"/>
    </font>
    <font>
      <u/>
      <sz val="11"/>
      <color indexed="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0000"/>
      </right>
      <top style="medium">
        <color rgb="FF000000"/>
      </top>
      <bottom style="thin">
        <color theme="0" tint="-0.499984740745262"/>
      </bottom>
      <diagonal/>
    </border>
    <border>
      <left style="medium">
        <color rgb="FF00000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0000"/>
      </left>
      <right style="thin">
        <color theme="0" tint="-0.499984740745262"/>
      </right>
      <top style="thin">
        <color theme="0" tint="-0.499984740745262"/>
      </top>
      <bottom style="medium">
        <color rgb="FF000000"/>
      </bottom>
      <diagonal/>
    </border>
    <border>
      <left style="thin">
        <color theme="0" tint="-0.499984740745262"/>
      </left>
      <right style="medium">
        <color rgb="FF000000"/>
      </right>
      <top style="thin">
        <color theme="0" tint="-0.499984740745262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0000"/>
      </right>
      <top/>
      <bottom style="thin">
        <color theme="0" tint="-0.499984740745262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/>
      <diagonal/>
    </border>
    <border>
      <left style="medium">
        <color rgb="FF000000"/>
      </left>
      <right style="thin">
        <color theme="0" tint="-0.499984740745262"/>
      </right>
      <top/>
      <bottom style="medium">
        <color rgb="FF000000"/>
      </bottom>
      <diagonal/>
    </border>
    <border>
      <left style="thin">
        <color theme="0" tint="-0.499984740745262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 style="thin">
        <color theme="0" tint="-0.499984740745262"/>
      </right>
      <top/>
      <bottom/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3F3F3F"/>
      </left>
      <right style="medium">
        <color rgb="FF000000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theme="0" tint="-0.499984740745262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/>
    <xf numFmtId="0" fontId="5" fillId="0" borderId="0" applyNumberFormat="0" applyFill="0" applyBorder="0" applyProtection="0">
      <alignment vertical="top" wrapText="1"/>
    </xf>
    <xf numFmtId="0" fontId="11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5" borderId="10" applyNumberFormat="0" applyAlignment="0" applyProtection="0"/>
    <xf numFmtId="0" fontId="36" fillId="6" borderId="11" applyNumberFormat="0" applyAlignment="0" applyProtection="0"/>
    <xf numFmtId="0" fontId="37" fillId="6" borderId="10" applyNumberFormat="0" applyAlignment="0" applyProtection="0"/>
    <xf numFmtId="0" fontId="38" fillId="0" borderId="12" applyNumberFormat="0" applyFill="0" applyAlignment="0" applyProtection="0"/>
  </cellStyleXfs>
  <cellXfs count="245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6" xfId="0" applyFill="1" applyBorder="1"/>
    <xf numFmtId="0" fontId="5" fillId="0" borderId="0" xfId="1">
      <alignment vertical="top" wrapText="1"/>
    </xf>
    <xf numFmtId="0" fontId="8" fillId="0" borderId="0" xfId="0" applyFont="1" applyAlignment="1">
      <alignment vertical="center"/>
    </xf>
    <xf numFmtId="1" fontId="6" fillId="0" borderId="0" xfId="1" applyNumberFormat="1" applyFont="1" applyAlignment="1"/>
    <xf numFmtId="0" fontId="27" fillId="0" borderId="0" xfId="0" applyFont="1"/>
    <xf numFmtId="0" fontId="39" fillId="0" borderId="0" xfId="0" applyFont="1"/>
    <xf numFmtId="0" fontId="48" fillId="0" borderId="13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7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1" fontId="6" fillId="0" borderId="0" xfId="1" applyNumberFormat="1" applyFont="1" applyBorder="1">
      <alignment vertical="top" wrapText="1"/>
    </xf>
    <xf numFmtId="1" fontId="6" fillId="0" borderId="0" xfId="1" applyNumberFormat="1" applyFont="1" applyBorder="1" applyAlignment="1"/>
    <xf numFmtId="0" fontId="7" fillId="4" borderId="15" xfId="1" applyFont="1" applyFill="1" applyBorder="1" applyAlignment="1"/>
    <xf numFmtId="1" fontId="6" fillId="4" borderId="15" xfId="1" applyNumberFormat="1" applyFont="1" applyFill="1" applyBorder="1" applyAlignment="1"/>
    <xf numFmtId="0" fontId="48" fillId="0" borderId="15" xfId="0" applyFont="1" applyBorder="1" applyAlignment="1">
      <alignment wrapText="1"/>
    </xf>
    <xf numFmtId="0" fontId="71" fillId="4" borderId="22" xfId="1" applyFont="1" applyFill="1" applyBorder="1">
      <alignment vertical="top" wrapText="1"/>
    </xf>
    <xf numFmtId="1" fontId="72" fillId="0" borderId="23" xfId="1" applyNumberFormat="1" applyFont="1" applyBorder="1" applyAlignment="1"/>
    <xf numFmtId="1" fontId="71" fillId="4" borderId="22" xfId="1" applyNumberFormat="1" applyFont="1" applyFill="1" applyBorder="1" applyAlignment="1">
      <alignment horizontal="center"/>
    </xf>
    <xf numFmtId="0" fontId="48" fillId="0" borderId="24" xfId="0" applyFont="1" applyBorder="1" applyAlignment="1">
      <alignment vertical="center" wrapText="1"/>
    </xf>
    <xf numFmtId="0" fontId="47" fillId="0" borderId="28" xfId="0" applyFont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74" fillId="3" borderId="30" xfId="0" applyFont="1" applyFill="1" applyBorder="1" applyAlignment="1">
      <alignment vertical="center" wrapText="1"/>
    </xf>
    <xf numFmtId="0" fontId="50" fillId="0" borderId="26" xfId="0" applyFont="1" applyBorder="1" applyAlignment="1">
      <alignment horizontal="right" vertical="center" wrapText="1"/>
    </xf>
    <xf numFmtId="0" fontId="48" fillId="0" borderId="31" xfId="0" applyFont="1" applyBorder="1" applyAlignment="1">
      <alignment vertical="center" wrapText="1"/>
    </xf>
    <xf numFmtId="0" fontId="48" fillId="0" borderId="33" xfId="0" applyFont="1" applyBorder="1" applyAlignment="1">
      <alignment vertical="center" wrapText="1"/>
    </xf>
    <xf numFmtId="0" fontId="50" fillId="0" borderId="28" xfId="0" applyFont="1" applyBorder="1" applyAlignment="1">
      <alignment horizontal="right" vertical="center" wrapText="1"/>
    </xf>
    <xf numFmtId="0" fontId="48" fillId="0" borderId="33" xfId="0" applyFont="1" applyBorder="1" applyAlignment="1">
      <alignment horizontal="justify" vertical="center" wrapText="1"/>
    </xf>
    <xf numFmtId="0" fontId="48" fillId="0" borderId="35" xfId="0" applyFont="1" applyBorder="1" applyAlignment="1">
      <alignment vertical="center" wrapText="1"/>
    </xf>
    <xf numFmtId="0" fontId="50" fillId="0" borderId="36" xfId="0" applyFont="1" applyBorder="1" applyAlignment="1">
      <alignment horizontal="right" vertical="center" wrapText="1"/>
    </xf>
    <xf numFmtId="0" fontId="47" fillId="0" borderId="24" xfId="0" applyFont="1" applyBorder="1" applyAlignment="1">
      <alignment vertical="center" wrapText="1"/>
    </xf>
    <xf numFmtId="1" fontId="68" fillId="5" borderId="41" xfId="5" applyNumberFormat="1" applyFont="1" applyBorder="1" applyAlignment="1" applyProtection="1">
      <protection locked="0"/>
    </xf>
    <xf numFmtId="0" fontId="73" fillId="4" borderId="44" xfId="1" applyFont="1" applyFill="1" applyBorder="1">
      <alignment vertical="top" wrapText="1"/>
    </xf>
    <xf numFmtId="0" fontId="72" fillId="4" borderId="47" xfId="1" applyFont="1" applyFill="1" applyBorder="1">
      <alignment vertical="top" wrapText="1"/>
    </xf>
    <xf numFmtId="0" fontId="69" fillId="8" borderId="21" xfId="0" applyFont="1" applyFill="1" applyBorder="1" applyAlignment="1">
      <alignment horizontal="right" vertical="top" wrapText="1" indent="1"/>
    </xf>
    <xf numFmtId="0" fontId="69" fillId="8" borderId="16" xfId="0" applyFont="1" applyFill="1" applyBorder="1" applyAlignment="1">
      <alignment horizontal="right" vertical="top" wrapText="1" indent="1"/>
    </xf>
    <xf numFmtId="0" fontId="70" fillId="4" borderId="44" xfId="1" applyFont="1" applyFill="1" applyBorder="1" applyAlignment="1">
      <alignment horizontal="right" vertical="top" wrapText="1" indent="1"/>
    </xf>
    <xf numFmtId="1" fontId="70" fillId="4" borderId="44" xfId="1" applyNumberFormat="1" applyFont="1" applyFill="1" applyBorder="1" applyAlignment="1">
      <alignment horizontal="right" vertical="top" wrapText="1" indent="1"/>
    </xf>
    <xf numFmtId="0" fontId="50" fillId="0" borderId="17" xfId="0" applyFont="1" applyBorder="1" applyAlignment="1">
      <alignment horizontal="right" vertical="center" wrapText="1"/>
    </xf>
    <xf numFmtId="0" fontId="71" fillId="4" borderId="44" xfId="1" applyFont="1" applyFill="1" applyBorder="1" applyAlignment="1">
      <alignment horizontal="right" vertical="top" wrapText="1"/>
    </xf>
    <xf numFmtId="0" fontId="71" fillId="4" borderId="44" xfId="1" applyFont="1" applyFill="1" applyBorder="1" applyAlignment="1">
      <alignment horizontal="right" vertical="top" wrapText="1" indent="1"/>
    </xf>
    <xf numFmtId="0" fontId="45" fillId="0" borderId="0" xfId="0" applyFont="1" applyBorder="1" applyAlignment="1">
      <alignment vertical="center" wrapText="1"/>
    </xf>
    <xf numFmtId="0" fontId="25" fillId="0" borderId="0" xfId="0" applyFont="1" applyBorder="1"/>
    <xf numFmtId="0" fontId="0" fillId="0" borderId="0" xfId="0" applyBorder="1"/>
    <xf numFmtId="0" fontId="75" fillId="0" borderId="0" xfId="0" applyFont="1" applyBorder="1"/>
    <xf numFmtId="0" fontId="76" fillId="0" borderId="0" xfId="0" applyFont="1" applyBorder="1" applyAlignment="1">
      <alignment wrapText="1"/>
    </xf>
    <xf numFmtId="0" fontId="75" fillId="0" borderId="0" xfId="0" applyFont="1" applyBorder="1" applyAlignment="1">
      <alignment wrapText="1"/>
    </xf>
    <xf numFmtId="0" fontId="76" fillId="0" borderId="0" xfId="0" applyFont="1" applyBorder="1"/>
    <xf numFmtId="9" fontId="0" fillId="0" borderId="0" xfId="0" applyNumberFormat="1" applyBorder="1"/>
    <xf numFmtId="0" fontId="25" fillId="0" borderId="0" xfId="0" applyFont="1" applyBorder="1" applyAlignment="1">
      <alignment wrapText="1"/>
    </xf>
    <xf numFmtId="165" fontId="6" fillId="0" borderId="0" xfId="1" applyNumberFormat="1" applyFont="1" applyBorder="1" applyAlignment="1"/>
    <xf numFmtId="165" fontId="7" fillId="0" borderId="0" xfId="1" applyNumberFormat="1" applyFont="1" applyBorder="1" applyAlignment="1"/>
    <xf numFmtId="0" fontId="76" fillId="0" borderId="0" xfId="0" applyFont="1" applyBorder="1" applyAlignment="1">
      <alignment horizontal="left" vertical="top" wrapText="1"/>
    </xf>
    <xf numFmtId="0" fontId="48" fillId="0" borderId="33" xfId="0" applyFont="1" applyBorder="1" applyAlignment="1">
      <alignment horizontal="left" vertical="center" wrapText="1"/>
    </xf>
    <xf numFmtId="0" fontId="48" fillId="0" borderId="54" xfId="0" applyFont="1" applyBorder="1" applyAlignment="1">
      <alignment horizontal="justify" vertical="center" wrapText="1"/>
    </xf>
    <xf numFmtId="0" fontId="5" fillId="0" borderId="0" xfId="1" applyBorder="1">
      <alignment vertical="top" wrapText="1"/>
    </xf>
    <xf numFmtId="0" fontId="63" fillId="8" borderId="0" xfId="0" applyFont="1" applyFill="1" applyBorder="1" applyAlignment="1">
      <alignment vertical="top" wrapText="1"/>
    </xf>
    <xf numFmtId="1" fontId="66" fillId="8" borderId="0" xfId="0" applyNumberFormat="1" applyFont="1" applyFill="1" applyBorder="1" applyAlignment="1">
      <alignment vertical="top" wrapText="1"/>
    </xf>
    <xf numFmtId="1" fontId="66" fillId="0" borderId="0" xfId="0" applyNumberFormat="1" applyFont="1" applyBorder="1" applyAlignment="1">
      <alignment vertical="top" wrapText="1"/>
    </xf>
    <xf numFmtId="165" fontId="66" fillId="0" borderId="0" xfId="0" applyNumberFormat="1" applyFont="1" applyBorder="1" applyAlignment="1">
      <alignment vertical="top" wrapText="1"/>
    </xf>
    <xf numFmtId="0" fontId="64" fillId="0" borderId="0" xfId="0" applyFont="1" applyBorder="1" applyAlignment="1">
      <alignment vertical="top" wrapText="1"/>
    </xf>
    <xf numFmtId="165" fontId="66" fillId="8" borderId="0" xfId="0" applyNumberFormat="1" applyFont="1" applyFill="1" applyBorder="1" applyAlignment="1">
      <alignment vertical="top" wrapText="1"/>
    </xf>
    <xf numFmtId="1" fontId="65" fillId="8" borderId="0" xfId="0" applyNumberFormat="1" applyFont="1" applyFill="1" applyBorder="1" applyAlignment="1">
      <alignment vertical="top" wrapText="1"/>
    </xf>
    <xf numFmtId="1" fontId="67" fillId="0" borderId="0" xfId="0" applyNumberFormat="1" applyFont="1" applyBorder="1" applyAlignment="1">
      <alignment vertical="top" wrapText="1"/>
    </xf>
    <xf numFmtId="1" fontId="63" fillId="0" borderId="0" xfId="0" applyNumberFormat="1" applyFont="1" applyBorder="1" applyAlignment="1">
      <alignment vertical="top" wrapText="1"/>
    </xf>
    <xf numFmtId="165" fontId="63" fillId="0" borderId="0" xfId="0" applyNumberFormat="1" applyFont="1" applyBorder="1" applyAlignment="1">
      <alignment vertical="top" wrapText="1"/>
    </xf>
    <xf numFmtId="165" fontId="63" fillId="8" borderId="0" xfId="0" applyNumberFormat="1" applyFont="1" applyFill="1" applyBorder="1" applyAlignment="1">
      <alignment vertical="top" wrapText="1"/>
    </xf>
    <xf numFmtId="0" fontId="66" fillId="8" borderId="0" xfId="0" applyFont="1" applyFill="1" applyBorder="1" applyAlignment="1">
      <alignment vertical="top" wrapText="1"/>
    </xf>
    <xf numFmtId="165" fontId="63" fillId="8" borderId="0" xfId="0" applyNumberFormat="1" applyFont="1" applyFill="1" applyBorder="1" applyAlignment="1">
      <alignment horizontal="center" vertical="top"/>
    </xf>
    <xf numFmtId="165" fontId="66" fillId="0" borderId="0" xfId="0" applyNumberFormat="1" applyFont="1" applyBorder="1" applyAlignment="1">
      <alignment horizontal="center" vertical="top"/>
    </xf>
    <xf numFmtId="0" fontId="52" fillId="0" borderId="0" xfId="0" applyFont="1" applyBorder="1" applyAlignment="1">
      <alignment horizontal="justify" vertical="center" wrapText="1"/>
    </xf>
    <xf numFmtId="0" fontId="49" fillId="0" borderId="13" xfId="0" applyFont="1" applyBorder="1" applyAlignment="1">
      <alignment vertical="center" wrapText="1"/>
    </xf>
    <xf numFmtId="0" fontId="59" fillId="0" borderId="13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51" xfId="0" applyFont="1" applyBorder="1" applyAlignment="1">
      <alignment vertical="center" wrapText="1"/>
    </xf>
    <xf numFmtId="0" fontId="59" fillId="0" borderId="52" xfId="0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7" fillId="0" borderId="51" xfId="0" applyFont="1" applyBorder="1" applyAlignment="1">
      <alignment vertical="center" wrapText="1"/>
    </xf>
    <xf numFmtId="0" fontId="57" fillId="0" borderId="52" xfId="0" applyFont="1" applyBorder="1" applyAlignment="1">
      <alignment vertical="center" wrapText="1"/>
    </xf>
    <xf numFmtId="0" fontId="53" fillId="0" borderId="53" xfId="0" applyFont="1" applyBorder="1" applyAlignment="1">
      <alignment vertical="center" wrapText="1"/>
    </xf>
    <xf numFmtId="0" fontId="49" fillId="0" borderId="51" xfId="0" applyFont="1" applyBorder="1" applyAlignment="1">
      <alignment vertical="center" wrapText="1"/>
    </xf>
    <xf numFmtId="0" fontId="50" fillId="0" borderId="51" xfId="0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0" fontId="46" fillId="0" borderId="51" xfId="0" applyFont="1" applyBorder="1" applyAlignment="1">
      <alignment vertical="center" wrapText="1"/>
    </xf>
    <xf numFmtId="1" fontId="70" fillId="4" borderId="56" xfId="1" applyNumberFormat="1" applyFont="1" applyFill="1" applyBorder="1" applyAlignment="1"/>
    <xf numFmtId="1" fontId="70" fillId="4" borderId="9" xfId="1" applyNumberFormat="1" applyFont="1" applyFill="1" applyBorder="1" applyAlignment="1"/>
    <xf numFmtId="1" fontId="70" fillId="4" borderId="23" xfId="1" applyNumberFormat="1" applyFont="1" applyFill="1" applyBorder="1" applyAlignment="1"/>
    <xf numFmtId="1" fontId="59" fillId="4" borderId="22" xfId="1" applyNumberFormat="1" applyFont="1" applyFill="1" applyBorder="1" applyAlignment="1"/>
    <xf numFmtId="1" fontId="71" fillId="4" borderId="22" xfId="1" applyNumberFormat="1" applyFont="1" applyFill="1" applyBorder="1" applyAlignment="1"/>
    <xf numFmtId="1" fontId="72" fillId="4" borderId="22" xfId="1" applyNumberFormat="1" applyFont="1" applyFill="1" applyBorder="1" applyAlignment="1"/>
    <xf numFmtId="165" fontId="71" fillId="4" borderId="22" xfId="1" applyNumberFormat="1" applyFont="1" applyFill="1" applyBorder="1" applyAlignment="1">
      <alignment horizontal="center"/>
    </xf>
    <xf numFmtId="165" fontId="71" fillId="4" borderId="23" xfId="1" applyNumberFormat="1" applyFont="1" applyFill="1" applyBorder="1" applyAlignment="1"/>
    <xf numFmtId="0" fontId="50" fillId="0" borderId="34" xfId="0" applyFont="1" applyBorder="1" applyAlignment="1" applyProtection="1">
      <alignment vertical="center" wrapText="1"/>
      <protection locked="0"/>
    </xf>
    <xf numFmtId="0" fontId="35" fillId="5" borderId="34" xfId="5" applyBorder="1" applyAlignment="1" applyProtection="1">
      <alignment vertical="center" wrapText="1"/>
      <protection locked="0"/>
    </xf>
    <xf numFmtId="0" fontId="80" fillId="0" borderId="34" xfId="0" applyFont="1" applyBorder="1" applyAlignment="1" applyProtection="1">
      <alignment vertical="center" wrapText="1"/>
      <protection locked="0"/>
    </xf>
    <xf numFmtId="0" fontId="53" fillId="0" borderId="34" xfId="0" applyFont="1" applyBorder="1" applyAlignment="1" applyProtection="1">
      <alignment vertical="center" wrapText="1"/>
      <protection locked="0"/>
    </xf>
    <xf numFmtId="14" fontId="51" fillId="0" borderId="32" xfId="0" applyNumberFormat="1" applyFont="1" applyBorder="1" applyAlignment="1" applyProtection="1">
      <alignment vertical="center" wrapText="1"/>
      <protection locked="0"/>
    </xf>
    <xf numFmtId="49" fontId="51" fillId="0" borderId="27" xfId="0" applyNumberFormat="1" applyFont="1" applyBorder="1" applyAlignment="1" applyProtection="1">
      <alignment horizontal="right" vertical="center" wrapText="1"/>
      <protection locked="0"/>
    </xf>
    <xf numFmtId="49" fontId="51" fillId="0" borderId="29" xfId="0" applyNumberFormat="1" applyFont="1" applyBorder="1" applyAlignment="1" applyProtection="1">
      <alignment horizontal="right" vertical="center" wrapText="1"/>
      <protection locked="0"/>
    </xf>
    <xf numFmtId="0" fontId="50" fillId="0" borderId="32" xfId="0" applyFont="1" applyBorder="1" applyAlignment="1" applyProtection="1">
      <alignment vertical="center" wrapText="1"/>
      <protection locked="0"/>
    </xf>
    <xf numFmtId="0" fontId="50" fillId="0" borderId="27" xfId="0" applyFont="1" applyBorder="1" applyAlignment="1" applyProtection="1">
      <alignment vertical="center" wrapText="1"/>
      <protection locked="0"/>
    </xf>
    <xf numFmtId="0" fontId="62" fillId="0" borderId="29" xfId="0" applyFont="1" applyBorder="1" applyAlignment="1" applyProtection="1">
      <alignment vertical="center" wrapText="1"/>
      <protection locked="0"/>
    </xf>
    <xf numFmtId="0" fontId="35" fillId="5" borderId="49" xfId="5" applyBorder="1" applyAlignment="1" applyProtection="1">
      <alignment horizontal="right" vertical="center" wrapText="1"/>
      <protection locked="0"/>
    </xf>
    <xf numFmtId="0" fontId="50" fillId="0" borderId="29" xfId="0" applyFont="1" applyBorder="1" applyAlignment="1" applyProtection="1">
      <alignment vertical="center" wrapText="1"/>
      <protection locked="0"/>
    </xf>
    <xf numFmtId="0" fontId="35" fillId="5" borderId="38" xfId="5" applyBorder="1" applyAlignment="1" applyProtection="1">
      <alignment horizontal="right" vertical="center" wrapText="1"/>
      <protection locked="0"/>
    </xf>
    <xf numFmtId="9" fontId="50" fillId="0" borderId="29" xfId="4" applyFont="1" applyBorder="1" applyAlignment="1" applyProtection="1">
      <alignment vertical="center" wrapText="1"/>
      <protection locked="0"/>
    </xf>
    <xf numFmtId="0" fontId="35" fillId="5" borderId="39" xfId="5" applyBorder="1" applyAlignment="1" applyProtection="1">
      <alignment vertical="center" wrapText="1"/>
      <protection locked="0"/>
    </xf>
    <xf numFmtId="0" fontId="35" fillId="5" borderId="40" xfId="5" applyBorder="1" applyAlignment="1" applyProtection="1">
      <alignment vertical="center" wrapText="1"/>
      <protection locked="0"/>
    </xf>
    <xf numFmtId="0" fontId="50" fillId="0" borderId="37" xfId="0" applyFont="1" applyBorder="1" applyAlignment="1" applyProtection="1">
      <alignment vertical="center" wrapText="1"/>
      <protection locked="0"/>
    </xf>
    <xf numFmtId="0" fontId="50" fillId="0" borderId="25" xfId="0" applyFont="1" applyBorder="1" applyAlignment="1" applyProtection="1">
      <alignment vertical="center" wrapText="1"/>
      <protection locked="0"/>
    </xf>
    <xf numFmtId="0" fontId="0" fillId="0" borderId="43" xfId="0" applyBorder="1" applyProtection="1">
      <protection locked="0"/>
    </xf>
    <xf numFmtId="169" fontId="68" fillId="5" borderId="38" xfId="5" applyNumberFormat="1" applyFont="1" applyBorder="1" applyAlignment="1" applyProtection="1">
      <protection locked="0"/>
    </xf>
    <xf numFmtId="169" fontId="35" fillId="5" borderId="38" xfId="5" applyNumberFormat="1" applyBorder="1" applyAlignment="1" applyProtection="1">
      <protection locked="0"/>
    </xf>
    <xf numFmtId="0" fontId="46" fillId="0" borderId="55" xfId="0" applyFont="1" applyBorder="1" applyAlignment="1" applyProtection="1">
      <alignment vertical="center" wrapText="1"/>
      <protection locked="0"/>
    </xf>
    <xf numFmtId="0" fontId="81" fillId="4" borderId="45" xfId="1" applyFont="1" applyFill="1" applyBorder="1" applyAlignment="1">
      <alignment horizontal="right" vertical="top" wrapText="1"/>
    </xf>
    <xf numFmtId="0" fontId="82" fillId="4" borderId="44" xfId="1" applyFont="1" applyFill="1" applyBorder="1" applyAlignment="1">
      <alignment horizontal="right" vertical="top" wrapText="1"/>
    </xf>
    <xf numFmtId="0" fontId="35" fillId="5" borderId="25" xfId="5" applyBorder="1" applyAlignment="1" applyProtection="1">
      <alignment vertical="center" wrapText="1"/>
      <protection locked="0"/>
    </xf>
    <xf numFmtId="168" fontId="50" fillId="0" borderId="27" xfId="0" applyNumberFormat="1" applyFont="1" applyBorder="1" applyAlignment="1" applyProtection="1">
      <alignment vertical="center" wrapText="1"/>
      <protection locked="0"/>
    </xf>
    <xf numFmtId="168" fontId="50" fillId="0" borderId="29" xfId="0" applyNumberFormat="1" applyFont="1" applyBorder="1" applyAlignment="1" applyProtection="1">
      <alignment vertical="center" wrapText="1"/>
      <protection locked="0"/>
    </xf>
    <xf numFmtId="0" fontId="60" fillId="0" borderId="0" xfId="0" applyFont="1" applyAlignment="1" applyProtection="1">
      <alignment horizontal="right"/>
      <protection locked="0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Fill="1" applyProtection="1">
      <protection hidden="1"/>
    </xf>
    <xf numFmtId="0" fontId="41" fillId="0" borderId="0" xfId="0" applyFont="1" applyFill="1" applyAlignment="1" applyProtection="1">
      <alignment vertical="center" wrapText="1"/>
      <protection hidden="1"/>
    </xf>
    <xf numFmtId="0" fontId="42" fillId="0" borderId="0" xfId="0" applyFont="1" applyProtection="1">
      <protection hidden="1"/>
    </xf>
    <xf numFmtId="0" fontId="42" fillId="0" borderId="0" xfId="0" applyFont="1" applyFill="1" applyProtection="1">
      <protection hidden="1"/>
    </xf>
    <xf numFmtId="0" fontId="43" fillId="0" borderId="0" xfId="0" applyFont="1" applyFill="1" applyProtection="1">
      <protection hidden="1"/>
    </xf>
    <xf numFmtId="0" fontId="43" fillId="0" borderId="0" xfId="0" applyFont="1" applyProtection="1">
      <protection hidden="1"/>
    </xf>
    <xf numFmtId="0" fontId="61" fillId="0" borderId="0" xfId="0" applyFont="1" applyProtection="1">
      <protection hidden="1"/>
    </xf>
    <xf numFmtId="0" fontId="44" fillId="0" borderId="0" xfId="0" applyFont="1" applyFill="1" applyAlignment="1" applyProtection="1">
      <alignment horizontal="center" vertical="center" wrapText="1"/>
      <protection hidden="1"/>
    </xf>
    <xf numFmtId="0" fontId="35" fillId="5" borderId="10" xfId="5" applyAlignment="1" applyProtection="1">
      <alignment vertical="center" wrapText="1"/>
      <protection locked="0"/>
    </xf>
    <xf numFmtId="0" fontId="0" fillId="0" borderId="0" xfId="0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Fill="1" applyBorder="1" applyProtection="1"/>
    <xf numFmtId="0" fontId="24" fillId="0" borderId="0" xfId="0" applyFont="1" applyFill="1" applyBorder="1" applyProtection="1"/>
    <xf numFmtId="0" fontId="12" fillId="0" borderId="0" xfId="0" applyFont="1" applyFill="1" applyProtection="1"/>
    <xf numFmtId="0" fontId="1" fillId="0" borderId="0" xfId="0" applyFont="1" applyProtection="1"/>
    <xf numFmtId="0" fontId="0" fillId="0" borderId="5" xfId="0" applyBorder="1" applyProtection="1"/>
    <xf numFmtId="0" fontId="33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vertical="top" wrapText="1"/>
    </xf>
    <xf numFmtId="0" fontId="27" fillId="0" borderId="0" xfId="0" applyFont="1" applyAlignment="1" applyProtection="1">
      <alignment vertical="top" wrapText="1"/>
    </xf>
    <xf numFmtId="0" fontId="15" fillId="0" borderId="0" xfId="2" applyFont="1" applyFill="1" applyAlignment="1" applyProtection="1">
      <alignment vertical="center"/>
    </xf>
    <xf numFmtId="0" fontId="0" fillId="0" borderId="0" xfId="0" applyFill="1" applyProtection="1"/>
    <xf numFmtId="0" fontId="0" fillId="0" borderId="5" xfId="0" applyFill="1" applyBorder="1" applyProtection="1"/>
    <xf numFmtId="167" fontId="19" fillId="0" borderId="0" xfId="0" applyNumberFormat="1" applyFont="1" applyFill="1" applyAlignment="1" applyProtection="1">
      <alignment horizontal="center" vertical="center"/>
    </xf>
    <xf numFmtId="0" fontId="0" fillId="2" borderId="4" xfId="0" applyFill="1" applyBorder="1" applyProtection="1"/>
    <xf numFmtId="0" fontId="0" fillId="2" borderId="0" xfId="0" applyFill="1" applyProtection="1"/>
    <xf numFmtId="167" fontId="19" fillId="2" borderId="0" xfId="0" applyNumberFormat="1" applyFont="1" applyFill="1" applyAlignment="1" applyProtection="1">
      <alignment horizontal="center" vertical="center"/>
    </xf>
    <xf numFmtId="0" fontId="32" fillId="2" borderId="5" xfId="0" applyFont="1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28" fillId="3" borderId="0" xfId="0" applyFont="1" applyFill="1" applyProtection="1">
      <protection hidden="1"/>
    </xf>
    <xf numFmtId="0" fontId="12" fillId="0" borderId="0" xfId="0" applyFont="1" applyFill="1" applyAlignment="1" applyProtection="1">
      <alignment vertical="top" wrapText="1"/>
      <protection hidden="1"/>
    </xf>
    <xf numFmtId="0" fontId="28" fillId="3" borderId="0" xfId="0" applyFont="1" applyFill="1" applyAlignment="1" applyProtection="1">
      <protection hidden="1"/>
    </xf>
    <xf numFmtId="0" fontId="28" fillId="3" borderId="0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3" fillId="3" borderId="0" xfId="0" applyFont="1" applyFill="1" applyProtection="1"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vertical="top" wrapText="1"/>
      <protection hidden="1"/>
    </xf>
    <xf numFmtId="0" fontId="2" fillId="3" borderId="0" xfId="0" applyFont="1" applyFill="1" applyAlignment="1" applyProtection="1">
      <alignment horizontal="left" vertical="top" wrapText="1"/>
      <protection hidden="1"/>
    </xf>
    <xf numFmtId="0" fontId="14" fillId="3" borderId="0" xfId="0" applyFont="1" applyFill="1" applyProtection="1">
      <protection hidden="1"/>
    </xf>
    <xf numFmtId="0" fontId="9" fillId="0" borderId="0" xfId="0" applyFont="1" applyAlignment="1" applyProtection="1">
      <alignment horizontal="left" vertical="top" wrapText="1" indent="1"/>
      <protection hidden="1"/>
    </xf>
    <xf numFmtId="14" fontId="2" fillId="3" borderId="0" xfId="0" applyNumberFormat="1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top" wrapText="1"/>
      <protection hidden="1"/>
    </xf>
    <xf numFmtId="0" fontId="3" fillId="3" borderId="0" xfId="0" applyFont="1" applyFill="1" applyProtection="1">
      <protection hidden="1"/>
    </xf>
    <xf numFmtId="0" fontId="0" fillId="2" borderId="5" xfId="0" applyFill="1" applyBorder="1" applyProtection="1">
      <protection hidden="1"/>
    </xf>
    <xf numFmtId="167" fontId="19" fillId="2" borderId="0" xfId="0" applyNumberFormat="1" applyFont="1" applyFill="1" applyAlignment="1" applyProtection="1">
      <alignment vertical="center"/>
      <protection hidden="1"/>
    </xf>
    <xf numFmtId="167" fontId="10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0" fillId="2" borderId="7" xfId="0" applyFill="1" applyBorder="1" applyProtection="1">
      <protection hidden="1"/>
    </xf>
    <xf numFmtId="1" fontId="38" fillId="0" borderId="25" xfId="8" applyNumberFormat="1" applyBorder="1" applyAlignment="1" applyProtection="1">
      <alignment vertical="center" wrapText="1"/>
      <protection hidden="1"/>
    </xf>
    <xf numFmtId="169" fontId="0" fillId="0" borderId="14" xfId="3" applyNumberFormat="1" applyFont="1" applyBorder="1" applyProtection="1">
      <protection hidden="1"/>
    </xf>
    <xf numFmtId="169" fontId="36" fillId="6" borderId="46" xfId="6" applyNumberFormat="1" applyBorder="1" applyAlignment="1" applyProtection="1">
      <protection hidden="1"/>
    </xf>
    <xf numFmtId="165" fontId="36" fillId="6" borderId="46" xfId="6" applyNumberFormat="1" applyBorder="1" applyAlignment="1" applyProtection="1">
      <protection hidden="1"/>
    </xf>
    <xf numFmtId="1" fontId="37" fillId="6" borderId="48" xfId="7" applyNumberFormat="1" applyBorder="1" applyAlignment="1" applyProtection="1">
      <protection hidden="1"/>
    </xf>
    <xf numFmtId="0" fontId="2" fillId="0" borderId="0" xfId="0" applyFont="1" applyFill="1" applyAlignment="1" applyProtection="1">
      <alignment horizontal="justify" vertical="top" wrapText="1"/>
      <protection hidden="1"/>
    </xf>
    <xf numFmtId="0" fontId="47" fillId="0" borderId="24" xfId="0" applyFont="1" applyBorder="1" applyAlignment="1">
      <alignment horizontal="justify" vertical="center" wrapText="1"/>
    </xf>
    <xf numFmtId="0" fontId="58" fillId="0" borderId="18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10" borderId="18" xfId="0" applyFont="1" applyFill="1" applyBorder="1" applyAlignment="1">
      <alignment horizontal="center" vertical="center" wrapText="1"/>
    </xf>
    <xf numFmtId="0" fontId="58" fillId="10" borderId="20" xfId="0" applyFont="1" applyFill="1" applyBorder="1" applyAlignment="1">
      <alignment horizontal="center" vertical="center" wrapText="1"/>
    </xf>
    <xf numFmtId="0" fontId="48" fillId="0" borderId="35" xfId="0" applyFont="1" applyBorder="1" applyAlignment="1">
      <alignment horizontal="left" vertical="center" wrapText="1"/>
    </xf>
    <xf numFmtId="0" fontId="48" fillId="0" borderId="42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74" fillId="9" borderId="18" xfId="0" applyFont="1" applyFill="1" applyBorder="1" applyAlignment="1">
      <alignment horizontal="center" vertical="center" wrapText="1"/>
    </xf>
    <xf numFmtId="0" fontId="74" fillId="9" borderId="20" xfId="0" applyFont="1" applyFill="1" applyBorder="1" applyAlignment="1">
      <alignment horizontal="center" vertical="center" wrapText="1"/>
    </xf>
    <xf numFmtId="167" fontId="2" fillId="3" borderId="0" xfId="0" applyNumberFormat="1" applyFont="1" applyFill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 wrapText="1" shrinkToFi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left" vertical="top" wrapText="1"/>
      <protection hidden="1"/>
    </xf>
    <xf numFmtId="164" fontId="14" fillId="3" borderId="0" xfId="0" applyNumberFormat="1" applyFont="1" applyFill="1" applyAlignment="1" applyProtection="1">
      <alignment horizontal="right" vertical="center"/>
      <protection hidden="1"/>
    </xf>
    <xf numFmtId="0" fontId="2" fillId="3" borderId="0" xfId="0" quotePrefix="1" applyFont="1" applyFill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horizontal="left" vertical="top" wrapText="1"/>
      <protection hidden="1"/>
    </xf>
    <xf numFmtId="0" fontId="78" fillId="0" borderId="0" xfId="0" applyFont="1" applyAlignment="1" applyProtection="1">
      <alignment horizontal="center"/>
      <protection hidden="1"/>
    </xf>
    <xf numFmtId="0" fontId="79" fillId="0" borderId="0" xfId="0" applyFont="1" applyAlignment="1" applyProtection="1">
      <alignment horizontal="center" vertical="top"/>
      <protection hidden="1"/>
    </xf>
    <xf numFmtId="0" fontId="23" fillId="2" borderId="7" xfId="0" applyFont="1" applyFill="1" applyBorder="1" applyAlignment="1" applyProtection="1">
      <alignment horizontal="center" wrapText="1"/>
      <protection hidden="1"/>
    </xf>
    <xf numFmtId="0" fontId="23" fillId="0" borderId="7" xfId="0" applyFont="1" applyBorder="1" applyAlignment="1" applyProtection="1">
      <alignment horizontal="center"/>
      <protection hidden="1"/>
    </xf>
    <xf numFmtId="0" fontId="23" fillId="0" borderId="8" xfId="0" applyFont="1" applyBorder="1" applyAlignment="1" applyProtection="1">
      <alignment horizontal="center"/>
      <protection hidden="1"/>
    </xf>
    <xf numFmtId="0" fontId="13" fillId="3" borderId="0" xfId="0" applyFont="1" applyFill="1" applyAlignment="1" applyProtection="1">
      <alignment horizontal="left" vertical="top" wrapText="1" indent="1"/>
      <protection hidden="1"/>
    </xf>
    <xf numFmtId="0" fontId="15" fillId="3" borderId="0" xfId="2" applyFont="1" applyFill="1" applyAlignment="1" applyProtection="1">
      <alignment horizontal="center" vertical="center"/>
      <protection hidden="1"/>
    </xf>
    <xf numFmtId="0" fontId="31" fillId="2" borderId="0" xfId="0" applyFont="1" applyFill="1" applyBorder="1" applyAlignment="1" applyProtection="1">
      <alignment horizontal="center" wrapText="1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31" fillId="0" borderId="5" xfId="0" applyFont="1" applyBorder="1" applyAlignment="1" applyProtection="1">
      <alignment horizontal="center"/>
      <protection hidden="1"/>
    </xf>
    <xf numFmtId="0" fontId="30" fillId="0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justify" vertical="top" wrapText="1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left" vertical="center" wrapText="1"/>
      <protection hidden="1"/>
    </xf>
    <xf numFmtId="0" fontId="13" fillId="3" borderId="0" xfId="0" applyFont="1" applyFill="1" applyAlignment="1" applyProtection="1">
      <alignment horizontal="justify" vertical="top" wrapTex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29" fillId="3" borderId="0" xfId="0" applyFont="1" applyFill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left" vertical="center" wrapText="1"/>
      <protection hidden="1"/>
    </xf>
    <xf numFmtId="0" fontId="31" fillId="2" borderId="0" xfId="0" applyFont="1" applyFill="1" applyAlignment="1" applyProtection="1">
      <alignment horizontal="center"/>
      <protection hidden="1"/>
    </xf>
    <xf numFmtId="0" fontId="31" fillId="2" borderId="5" xfId="0" applyFont="1" applyFill="1" applyBorder="1" applyAlignment="1" applyProtection="1">
      <alignment horizontal="center"/>
      <protection hidden="1"/>
    </xf>
    <xf numFmtId="167" fontId="19" fillId="2" borderId="0" xfId="0" applyNumberFormat="1" applyFont="1" applyFill="1" applyAlignment="1" applyProtection="1">
      <alignment horizontal="center" vertical="center"/>
      <protection hidden="1"/>
    </xf>
    <xf numFmtId="166" fontId="19" fillId="2" borderId="0" xfId="0" applyNumberFormat="1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left" vertical="top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/>
    </xf>
    <xf numFmtId="0" fontId="23" fillId="0" borderId="8" xfId="0" applyFont="1" applyBorder="1" applyAlignment="1" applyProtection="1">
      <alignment horizontal="center"/>
    </xf>
    <xf numFmtId="0" fontId="31" fillId="2" borderId="0" xfId="0" applyFont="1" applyFill="1" applyAlignment="1" applyProtection="1">
      <alignment horizontal="center"/>
    </xf>
    <xf numFmtId="0" fontId="31" fillId="2" borderId="5" xfId="0" applyFont="1" applyFill="1" applyBorder="1" applyAlignment="1" applyProtection="1">
      <alignment horizontal="center"/>
    </xf>
    <xf numFmtId="0" fontId="31" fillId="0" borderId="0" xfId="0" applyFont="1" applyBorder="1" applyAlignment="1" applyProtection="1">
      <alignment horizontal="center"/>
    </xf>
    <xf numFmtId="0" fontId="31" fillId="0" borderId="5" xfId="0" applyFont="1" applyBorder="1" applyAlignment="1" applyProtection="1">
      <alignment horizontal="center"/>
    </xf>
  </cellXfs>
  <cellStyles count="9">
    <cellStyle name="Calcolo" xfId="7" builtinId="22"/>
    <cellStyle name="Cella collegata" xfId="8" builtinId="24"/>
    <cellStyle name="Collegamento ipertestuale" xfId="2" builtinId="8"/>
    <cellStyle name="Input" xfId="5" builtinId="20"/>
    <cellStyle name="Normale" xfId="0" builtinId="0"/>
    <cellStyle name="Normale 2" xfId="1" xr:uid="{00000000-0005-0000-0000-000003000000}"/>
    <cellStyle name="Output" xfId="6" builtinId="21"/>
    <cellStyle name="Percentuale" xfId="4" builtinId="5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180975</xdr:colOff>
          <xdr:row>42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7849DDF-36B1-4A47-995B-BB79D0051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9</xdr:col>
          <xdr:colOff>180975</xdr:colOff>
          <xdr:row>85</xdr:row>
          <xdr:rowOff>19050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FE161E7-8BC5-4CA8-93EA-AD837DA6C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231622</xdr:colOff>
      <xdr:row>46</xdr:row>
      <xdr:rowOff>83645</xdr:rowOff>
    </xdr:from>
    <xdr:to>
      <xdr:col>4</xdr:col>
      <xdr:colOff>681856</xdr:colOff>
      <xdr:row>55</xdr:row>
      <xdr:rowOff>97315</xdr:rowOff>
    </xdr:to>
    <xdr:pic>
      <xdr:nvPicPr>
        <xdr:cNvPr id="3" name="Immagine 2" descr="Logo_Ordine_Ingegneri_Bg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3509" y="8343438"/>
          <a:ext cx="1672310" cy="1695821"/>
        </a:xfrm>
        <a:prstGeom prst="rect">
          <a:avLst/>
        </a:prstGeom>
      </xdr:spPr>
    </xdr:pic>
    <xdr:clientData/>
  </xdr:twoCellAnchor>
  <xdr:oneCellAnchor>
    <xdr:from>
      <xdr:col>8</xdr:col>
      <xdr:colOff>445847</xdr:colOff>
      <xdr:row>20</xdr:row>
      <xdr:rowOff>68985</xdr:rowOff>
    </xdr:from>
    <xdr:ext cx="2122889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1041005">
          <a:off x="3216035" y="3728173"/>
          <a:ext cx="212288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BOZZA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35944</xdr:colOff>
      <xdr:row>17</xdr:row>
      <xdr:rowOff>49446</xdr:rowOff>
    </xdr:from>
    <xdr:to>
      <xdr:col>2</xdr:col>
      <xdr:colOff>697302</xdr:colOff>
      <xdr:row>21</xdr:row>
      <xdr:rowOff>162013</xdr:rowOff>
    </xdr:to>
    <xdr:pic>
      <xdr:nvPicPr>
        <xdr:cNvPr id="2" name="Immagine 1" descr="Logo_Ordine_Ingegneri_Bg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831" y="9430673"/>
          <a:ext cx="848264" cy="860190"/>
        </a:xfrm>
        <a:prstGeom prst="rect">
          <a:avLst/>
        </a:prstGeom>
      </xdr:spPr>
    </xdr:pic>
    <xdr:clientData/>
  </xdr:twoCellAnchor>
  <xdr:twoCellAnchor>
    <xdr:from>
      <xdr:col>2</xdr:col>
      <xdr:colOff>7188</xdr:colOff>
      <xdr:row>4</xdr:row>
      <xdr:rowOff>0</xdr:rowOff>
    </xdr:from>
    <xdr:to>
      <xdr:col>3</xdr:col>
      <xdr:colOff>14377</xdr:colOff>
      <xdr:row>5</xdr:row>
      <xdr:rowOff>7189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A78BA617-C117-46FA-BF8B-1A3B44FC4649}"/>
            </a:ext>
          </a:extLst>
        </xdr:cNvPr>
        <xdr:cNvSpPr txBox="1"/>
      </xdr:nvSpPr>
      <xdr:spPr>
        <a:xfrm>
          <a:off x="265981" y="999226"/>
          <a:ext cx="6304472" cy="5032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iui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iformazione.i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fitToPage="1"/>
  </sheetPr>
  <dimension ref="A1:L81"/>
  <sheetViews>
    <sheetView tabSelected="1" topLeftCell="A19" workbookViewId="0">
      <selection activeCell="D26" sqref="D26"/>
    </sheetView>
  </sheetViews>
  <sheetFormatPr defaultRowHeight="15"/>
  <cols>
    <col min="1" max="1" width="36" customWidth="1"/>
    <col min="2" max="2" width="63.5703125" customWidth="1"/>
    <col min="3" max="3" width="20" style="49" customWidth="1"/>
    <col min="4" max="4" width="90.7109375" style="48" customWidth="1"/>
    <col min="5" max="5" width="9" style="49"/>
    <col min="7" max="7" width="14" hidden="1" customWidth="1"/>
    <col min="8" max="8" width="3.42578125" hidden="1" customWidth="1"/>
    <col min="9" max="9" width="41.42578125" hidden="1" customWidth="1"/>
    <col min="10" max="10" width="27.140625" hidden="1" customWidth="1"/>
    <col min="11" max="11" width="18.85546875" hidden="1" customWidth="1"/>
    <col min="12" max="12" width="73.28515625" hidden="1" customWidth="1"/>
    <col min="13" max="13" width="0" hidden="1" customWidth="1"/>
  </cols>
  <sheetData>
    <row r="1" spans="1:12" ht="42.2" customHeight="1" thickBot="1">
      <c r="A1" s="202" t="s">
        <v>62</v>
      </c>
      <c r="B1" s="203"/>
      <c r="C1" s="28"/>
      <c r="G1" t="s">
        <v>75</v>
      </c>
      <c r="I1" t="s">
        <v>74</v>
      </c>
      <c r="J1" t="s">
        <v>78</v>
      </c>
      <c r="K1" t="s">
        <v>160</v>
      </c>
      <c r="L1" t="s">
        <v>161</v>
      </c>
    </row>
    <row r="2" spans="1:12" ht="16.5" thickBot="1">
      <c r="A2" s="8"/>
      <c r="G2" t="s">
        <v>20</v>
      </c>
      <c r="H2" t="s">
        <v>85</v>
      </c>
      <c r="I2" t="s">
        <v>37</v>
      </c>
      <c r="J2" t="s">
        <v>79</v>
      </c>
      <c r="K2" t="s">
        <v>152</v>
      </c>
      <c r="L2" t="s">
        <v>155</v>
      </c>
    </row>
    <row r="3" spans="1:12" ht="20.100000000000001" customHeight="1" thickBot="1">
      <c r="A3" s="31" t="s">
        <v>54</v>
      </c>
      <c r="B3" s="98"/>
      <c r="C3" s="12"/>
      <c r="G3" t="s">
        <v>22</v>
      </c>
      <c r="H3" t="s">
        <v>86</v>
      </c>
      <c r="I3" t="s">
        <v>73</v>
      </c>
      <c r="J3" t="s">
        <v>83</v>
      </c>
      <c r="K3" t="s">
        <v>153</v>
      </c>
      <c r="L3" t="s">
        <v>156</v>
      </c>
    </row>
    <row r="4" spans="1:12" ht="20.100000000000001" customHeight="1" thickBot="1">
      <c r="A4" s="31" t="s">
        <v>55</v>
      </c>
      <c r="B4" s="99" t="s">
        <v>20</v>
      </c>
      <c r="C4" s="77"/>
      <c r="G4" t="s">
        <v>63</v>
      </c>
      <c r="J4" t="s">
        <v>80</v>
      </c>
      <c r="K4" t="s">
        <v>154</v>
      </c>
      <c r="L4" t="s">
        <v>157</v>
      </c>
    </row>
    <row r="5" spans="1:12" ht="39.4" customHeight="1" thickBot="1">
      <c r="A5" s="31" t="s">
        <v>148</v>
      </c>
      <c r="B5" s="100"/>
      <c r="C5" s="78" t="s">
        <v>66</v>
      </c>
      <c r="G5" t="s">
        <v>159</v>
      </c>
      <c r="J5" t="s">
        <v>81</v>
      </c>
      <c r="L5" t="s">
        <v>158</v>
      </c>
    </row>
    <row r="6" spans="1:12" ht="55.7" customHeight="1" thickBot="1">
      <c r="A6" s="31" t="s">
        <v>65</v>
      </c>
      <c r="B6" s="98"/>
      <c r="C6" s="78" t="s">
        <v>67</v>
      </c>
      <c r="G6" t="s">
        <v>64</v>
      </c>
      <c r="J6" t="s">
        <v>82</v>
      </c>
    </row>
    <row r="7" spans="1:12" ht="29.25" thickBot="1">
      <c r="A7" s="31" t="s">
        <v>68</v>
      </c>
      <c r="B7" s="98"/>
      <c r="C7" s="78" t="s">
        <v>105</v>
      </c>
      <c r="G7" t="s">
        <v>23</v>
      </c>
    </row>
    <row r="8" spans="1:12" ht="32.65" customHeight="1" thickBot="1">
      <c r="A8" s="31" t="s">
        <v>124</v>
      </c>
      <c r="B8" s="101" t="s">
        <v>118</v>
      </c>
      <c r="C8" s="16"/>
    </row>
    <row r="9" spans="1:12" ht="20.100000000000001" customHeight="1">
      <c r="A9" s="30" t="s">
        <v>70</v>
      </c>
      <c r="B9" s="102"/>
      <c r="C9" s="79" t="s">
        <v>69</v>
      </c>
    </row>
    <row r="10" spans="1:12" ht="20.100000000000001" customHeight="1">
      <c r="A10" s="29" t="s">
        <v>106</v>
      </c>
      <c r="B10" s="103"/>
      <c r="C10" s="80" t="s">
        <v>108</v>
      </c>
    </row>
    <row r="11" spans="1:12" ht="20.100000000000001" customHeight="1" thickBot="1">
      <c r="A11" s="32" t="s">
        <v>107</v>
      </c>
      <c r="B11" s="104"/>
      <c r="C11" s="81" t="s">
        <v>108</v>
      </c>
    </row>
    <row r="12" spans="1:12" ht="20.100000000000001" customHeight="1">
      <c r="A12" s="30" t="s">
        <v>72</v>
      </c>
      <c r="B12" s="102"/>
      <c r="C12" s="79" t="s">
        <v>69</v>
      </c>
      <c r="D12" s="50" t="s">
        <v>126</v>
      </c>
    </row>
    <row r="13" spans="1:12" ht="20.100000000000001" customHeight="1">
      <c r="A13" s="29" t="s">
        <v>106</v>
      </c>
      <c r="B13" s="103"/>
      <c r="C13" s="80" t="s">
        <v>108</v>
      </c>
    </row>
    <row r="14" spans="1:12" ht="20.100000000000001" customHeight="1" thickBot="1">
      <c r="A14" s="32" t="s">
        <v>107</v>
      </c>
      <c r="B14" s="104"/>
      <c r="C14" s="81" t="s">
        <v>108</v>
      </c>
    </row>
    <row r="15" spans="1:12" ht="20.100000000000001" customHeight="1">
      <c r="A15" s="30" t="s">
        <v>109</v>
      </c>
      <c r="B15" s="102"/>
      <c r="C15" s="79" t="s">
        <v>69</v>
      </c>
      <c r="D15" s="50" t="s">
        <v>126</v>
      </c>
    </row>
    <row r="16" spans="1:12" ht="20.100000000000001" customHeight="1">
      <c r="A16" s="29" t="s">
        <v>106</v>
      </c>
      <c r="B16" s="103"/>
      <c r="C16" s="80" t="s">
        <v>108</v>
      </c>
    </row>
    <row r="17" spans="1:6" ht="20.100000000000001" customHeight="1" thickBot="1">
      <c r="A17" s="32" t="s">
        <v>107</v>
      </c>
      <c r="B17" s="104"/>
      <c r="C17" s="81" t="s">
        <v>108</v>
      </c>
    </row>
    <row r="18" spans="1:6" ht="20.100000000000001" customHeight="1" thickBot="1">
      <c r="A18" s="31" t="s">
        <v>110</v>
      </c>
      <c r="B18" s="98"/>
      <c r="C18" s="78" t="s">
        <v>71</v>
      </c>
      <c r="D18" s="50" t="s">
        <v>127</v>
      </c>
    </row>
    <row r="19" spans="1:6" ht="20.100000000000001" customHeight="1">
      <c r="A19" s="30" t="s">
        <v>111</v>
      </c>
      <c r="B19" s="105"/>
      <c r="C19" s="79" t="s">
        <v>76</v>
      </c>
      <c r="D19" s="50" t="s">
        <v>128</v>
      </c>
      <c r="F19" s="15"/>
    </row>
    <row r="20" spans="1:6" ht="20.100000000000001" customHeight="1">
      <c r="A20" s="29" t="s">
        <v>112</v>
      </c>
      <c r="B20" s="106"/>
      <c r="C20" s="80" t="s">
        <v>77</v>
      </c>
      <c r="F20" s="15"/>
    </row>
    <row r="21" spans="1:6" ht="20.100000000000001" customHeight="1" thickBot="1">
      <c r="A21" s="32" t="s">
        <v>113</v>
      </c>
      <c r="B21" s="107"/>
      <c r="C21" s="81"/>
    </row>
    <row r="22" spans="1:6" ht="32.65" customHeight="1" thickBot="1">
      <c r="A22" s="25" t="s">
        <v>133</v>
      </c>
      <c r="B22" s="108"/>
      <c r="C22" s="78"/>
      <c r="D22" s="52" t="s">
        <v>135</v>
      </c>
    </row>
    <row r="23" spans="1:6" ht="15.75" thickBot="1">
      <c r="A23" s="32" t="s">
        <v>134</v>
      </c>
      <c r="B23" s="109"/>
      <c r="C23" s="16"/>
      <c r="D23" s="52"/>
    </row>
    <row r="24" spans="1:6" ht="28.5">
      <c r="A24" s="30" t="s">
        <v>102</v>
      </c>
      <c r="B24" s="105"/>
      <c r="C24" s="79" t="s">
        <v>91</v>
      </c>
      <c r="D24" s="51" t="s">
        <v>131</v>
      </c>
    </row>
    <row r="25" spans="1:6" ht="118.9" customHeight="1">
      <c r="A25" s="29" t="s">
        <v>114</v>
      </c>
      <c r="B25" s="106"/>
      <c r="C25" s="80" t="s">
        <v>115</v>
      </c>
      <c r="D25" s="76"/>
    </row>
    <row r="26" spans="1:6" ht="42.2" customHeight="1">
      <c r="A26" s="29" t="s">
        <v>103</v>
      </c>
      <c r="B26" s="110"/>
      <c r="C26" s="80"/>
      <c r="D26" s="52" t="s">
        <v>163</v>
      </c>
    </row>
    <row r="27" spans="1:6" ht="20.100000000000001" customHeight="1" thickBot="1">
      <c r="A27" s="32" t="s">
        <v>116</v>
      </c>
      <c r="B27" s="111"/>
      <c r="C27" s="81"/>
      <c r="D27" s="53" t="s">
        <v>130</v>
      </c>
    </row>
    <row r="28" spans="1:6" ht="28.5">
      <c r="A28" s="30" t="s">
        <v>104</v>
      </c>
      <c r="B28" s="105"/>
      <c r="C28" s="79" t="s">
        <v>91</v>
      </c>
      <c r="D28" s="51" t="s">
        <v>131</v>
      </c>
    </row>
    <row r="29" spans="1:6" ht="118.9" customHeight="1">
      <c r="A29" s="29" t="s">
        <v>114</v>
      </c>
      <c r="B29" s="106"/>
      <c r="C29" s="80" t="s">
        <v>115</v>
      </c>
      <c r="D29" s="76"/>
    </row>
    <row r="30" spans="1:6" ht="42.2" customHeight="1">
      <c r="A30" s="29" t="s">
        <v>103</v>
      </c>
      <c r="B30" s="110"/>
      <c r="C30" s="80"/>
      <c r="D30" s="52" t="s">
        <v>129</v>
      </c>
    </row>
    <row r="31" spans="1:6" ht="20.100000000000001" customHeight="1" thickBot="1">
      <c r="A31" s="32" t="s">
        <v>116</v>
      </c>
      <c r="B31" s="111"/>
      <c r="C31" s="81" t="str">
        <f>IF(E31&lt;1,"totale % errato","")</f>
        <v>totale % errato</v>
      </c>
      <c r="D31" s="53" t="s">
        <v>130</v>
      </c>
      <c r="E31" s="54">
        <f>B27+B31</f>
        <v>0</v>
      </c>
    </row>
    <row r="32" spans="1:6" ht="20.100000000000001" customHeight="1">
      <c r="A32" s="199" t="s">
        <v>56</v>
      </c>
      <c r="B32" s="136"/>
      <c r="C32" s="82"/>
    </row>
    <row r="33" spans="1:4" ht="20.100000000000001" customHeight="1">
      <c r="A33" s="200"/>
      <c r="B33" s="136"/>
      <c r="C33" s="83"/>
    </row>
    <row r="34" spans="1:4" ht="20.100000000000001" customHeight="1" thickBot="1">
      <c r="A34" s="201"/>
      <c r="B34" s="136"/>
      <c r="C34" s="84"/>
    </row>
    <row r="35" spans="1:4" ht="78.2" customHeight="1" thickBot="1">
      <c r="A35" s="59" t="s">
        <v>117</v>
      </c>
      <c r="B35" s="101"/>
      <c r="C35" s="85"/>
      <c r="D35" s="58" t="s">
        <v>132</v>
      </c>
    </row>
    <row r="36" spans="1:4">
      <c r="A36" s="199" t="s">
        <v>57</v>
      </c>
      <c r="B36" s="136"/>
      <c r="C36" s="86"/>
    </row>
    <row r="37" spans="1:4">
      <c r="A37" s="200"/>
      <c r="B37" s="136"/>
      <c r="C37" s="86"/>
    </row>
    <row r="38" spans="1:4" ht="15.75" thickBot="1">
      <c r="A38" s="200"/>
      <c r="B38" s="136"/>
      <c r="C38" s="86"/>
    </row>
    <row r="39" spans="1:4" ht="29.25" thickBot="1">
      <c r="A39" s="31" t="s">
        <v>58</v>
      </c>
      <c r="B39" s="98" t="s">
        <v>59</v>
      </c>
      <c r="C39" s="87"/>
      <c r="D39" s="58" t="s">
        <v>141</v>
      </c>
    </row>
    <row r="40" spans="1:4" ht="29.25" thickBot="1">
      <c r="A40" s="31" t="s">
        <v>119</v>
      </c>
      <c r="B40" s="112" t="s">
        <v>80</v>
      </c>
      <c r="C40" s="88"/>
    </row>
    <row r="41" spans="1:4" ht="26.25" thickBot="1">
      <c r="A41" s="33" t="s">
        <v>120</v>
      </c>
      <c r="B41" s="98"/>
      <c r="C41" s="89"/>
      <c r="D41" s="58" t="s">
        <v>140</v>
      </c>
    </row>
    <row r="42" spans="1:4">
      <c r="A42" s="34" t="s">
        <v>136</v>
      </c>
      <c r="B42" s="113" t="s">
        <v>85</v>
      </c>
      <c r="C42" s="80" t="s">
        <v>87</v>
      </c>
    </row>
    <row r="43" spans="1:4" ht="20.100000000000001" customHeight="1" thickBot="1">
      <c r="A43" s="35" t="s">
        <v>121</v>
      </c>
      <c r="B43" s="114"/>
      <c r="C43" s="80" t="s">
        <v>84</v>
      </c>
    </row>
    <row r="44" spans="1:4">
      <c r="A44" s="30" t="s">
        <v>137</v>
      </c>
      <c r="B44" s="113" t="s">
        <v>85</v>
      </c>
      <c r="C44" s="80" t="s">
        <v>87</v>
      </c>
    </row>
    <row r="45" spans="1:4" ht="20.100000000000001" customHeight="1" thickBot="1">
      <c r="A45" s="35" t="s">
        <v>121</v>
      </c>
      <c r="B45" s="114"/>
      <c r="C45" s="80" t="s">
        <v>84</v>
      </c>
    </row>
    <row r="46" spans="1:4">
      <c r="A46" s="25" t="s">
        <v>138</v>
      </c>
      <c r="B46" s="113" t="s">
        <v>85</v>
      </c>
      <c r="C46" s="80" t="s">
        <v>87</v>
      </c>
    </row>
    <row r="47" spans="1:4" ht="20.100000000000001" customHeight="1" thickBot="1">
      <c r="A47" s="35" t="s">
        <v>121</v>
      </c>
      <c r="B47" s="109"/>
      <c r="C47" s="80" t="s">
        <v>84</v>
      </c>
    </row>
    <row r="48" spans="1:4">
      <c r="A48" s="25" t="s">
        <v>139</v>
      </c>
      <c r="B48" s="113" t="s">
        <v>85</v>
      </c>
      <c r="C48" s="80" t="s">
        <v>87</v>
      </c>
    </row>
    <row r="49" spans="1:6" ht="20.100000000000001" customHeight="1" thickBot="1">
      <c r="A49" s="35" t="s">
        <v>121</v>
      </c>
      <c r="B49" s="109"/>
      <c r="C49" s="80" t="s">
        <v>84</v>
      </c>
    </row>
    <row r="50" spans="1:6" ht="20.100000000000001" customHeight="1">
      <c r="A50" s="25" t="s">
        <v>122</v>
      </c>
      <c r="B50" s="188">
        <f>B78</f>
        <v>0</v>
      </c>
      <c r="C50" s="80" t="s">
        <v>88</v>
      </c>
      <c r="D50" s="58" t="s">
        <v>142</v>
      </c>
    </row>
    <row r="51" spans="1:6" ht="26.25" thickBot="1">
      <c r="A51" s="35" t="s">
        <v>44</v>
      </c>
      <c r="B51" s="109"/>
      <c r="C51" s="80" t="s">
        <v>89</v>
      </c>
      <c r="D51" s="58" t="s">
        <v>143</v>
      </c>
    </row>
    <row r="52" spans="1:6" ht="28.5">
      <c r="A52" s="36" t="s">
        <v>90</v>
      </c>
      <c r="B52" s="115"/>
      <c r="C52" s="80" t="s">
        <v>91</v>
      </c>
      <c r="D52" s="51" t="s">
        <v>131</v>
      </c>
    </row>
    <row r="53" spans="1:6" ht="20.100000000000001" customHeight="1" thickBot="1">
      <c r="A53" s="26"/>
      <c r="B53" s="109"/>
      <c r="C53" s="80" t="s">
        <v>93</v>
      </c>
      <c r="D53" s="58" t="s">
        <v>92</v>
      </c>
    </row>
    <row r="54" spans="1:6" ht="28.5">
      <c r="A54" s="36" t="s">
        <v>94</v>
      </c>
      <c r="B54" s="115"/>
      <c r="C54" s="80" t="s">
        <v>91</v>
      </c>
      <c r="D54" s="51" t="s">
        <v>131</v>
      </c>
    </row>
    <row r="55" spans="1:6" ht="20.100000000000001" customHeight="1" thickBot="1">
      <c r="A55" s="26"/>
      <c r="B55" s="109"/>
      <c r="C55" s="80" t="s">
        <v>93</v>
      </c>
      <c r="D55" s="58" t="s">
        <v>92</v>
      </c>
    </row>
    <row r="56" spans="1:6" ht="47.25">
      <c r="A56" s="194" t="s">
        <v>162</v>
      </c>
      <c r="B56" s="115"/>
      <c r="C56" s="80" t="s">
        <v>91</v>
      </c>
      <c r="D56" s="51" t="s">
        <v>131</v>
      </c>
    </row>
    <row r="57" spans="1:6" ht="20.100000000000001" customHeight="1" thickBot="1">
      <c r="A57" s="26"/>
      <c r="B57" s="109"/>
      <c r="C57" s="80" t="s">
        <v>93</v>
      </c>
      <c r="D57" s="58" t="s">
        <v>92</v>
      </c>
    </row>
    <row r="58" spans="1:6" ht="20.100000000000001" customHeight="1">
      <c r="A58" s="36" t="s">
        <v>123</v>
      </c>
      <c r="B58" s="122"/>
      <c r="C58" s="80" t="s">
        <v>144</v>
      </c>
    </row>
    <row r="59" spans="1:6" ht="20.100000000000001" customHeight="1">
      <c r="A59" s="29" t="str">
        <f>IF(B58="A pagamento","quota a partecipante","")</f>
        <v/>
      </c>
      <c r="B59" s="123"/>
      <c r="C59" s="80" t="str">
        <f>IF(AND(B58="Gratuito",B59&gt;0)=TRUE,"Non inserire importi","")</f>
        <v/>
      </c>
    </row>
    <row r="60" spans="1:6" ht="20.100000000000001" customHeight="1" thickBot="1">
      <c r="A60" s="32" t="str">
        <f>IF(B58="A pagamento","quota ridotta &lt; 35 anni","")</f>
        <v/>
      </c>
      <c r="B60" s="124"/>
      <c r="C60" s="80" t="str">
        <f>IF(AND(B58="Gratuito",B60&gt;0)=TRUE,"Non inserire importi","")</f>
        <v/>
      </c>
    </row>
    <row r="61" spans="1:6" ht="32.65" customHeight="1" thickBot="1">
      <c r="A61" s="14"/>
      <c r="B61" s="15"/>
      <c r="C61" s="16"/>
      <c r="D61" s="47"/>
    </row>
    <row r="62" spans="1:6" ht="32.65" customHeight="1" thickBot="1">
      <c r="A62" s="197" t="s">
        <v>95</v>
      </c>
      <c r="B62" s="198"/>
      <c r="C62" s="27"/>
      <c r="D62" s="47"/>
    </row>
    <row r="63" spans="1:6" s="7" customFormat="1" ht="20.100000000000001" customHeight="1" thickBot="1">
      <c r="A63" s="21" t="s">
        <v>96</v>
      </c>
      <c r="B63" s="19"/>
      <c r="C63" s="20"/>
      <c r="D63" s="17"/>
      <c r="E63" s="56"/>
      <c r="F63" s="9"/>
    </row>
    <row r="64" spans="1:6" s="7" customFormat="1" ht="20.100000000000001" customHeight="1">
      <c r="A64" s="40" t="s">
        <v>98</v>
      </c>
      <c r="B64" s="37"/>
      <c r="C64" s="90"/>
      <c r="D64" s="58" t="s">
        <v>145</v>
      </c>
      <c r="E64" s="57"/>
      <c r="F64" s="9"/>
    </row>
    <row r="65" spans="1:10" s="7" customFormat="1" ht="20.100000000000001" customHeight="1">
      <c r="A65" s="41" t="s">
        <v>99</v>
      </c>
      <c r="B65" s="116"/>
      <c r="C65" s="91"/>
      <c r="D65" s="55"/>
      <c r="E65" s="57"/>
      <c r="F65" s="9"/>
    </row>
    <row r="66" spans="1:10" s="7" customFormat="1" ht="20.100000000000001" customHeight="1">
      <c r="A66" s="42" t="s">
        <v>15</v>
      </c>
      <c r="B66" s="189">
        <f>B59*B65</f>
        <v>0</v>
      </c>
      <c r="C66" s="91"/>
      <c r="D66" s="55"/>
      <c r="E66" s="57"/>
      <c r="F66" s="9"/>
    </row>
    <row r="67" spans="1:10" s="7" customFormat="1" ht="20.100000000000001" customHeight="1">
      <c r="A67" s="43" t="s">
        <v>97</v>
      </c>
      <c r="B67" s="117"/>
      <c r="C67" s="91"/>
      <c r="D67" s="55"/>
      <c r="E67" s="57"/>
      <c r="F67" s="9"/>
    </row>
    <row r="68" spans="1:10" s="7" customFormat="1" ht="20.100000000000001" customHeight="1" thickBot="1">
      <c r="A68" s="120" t="s">
        <v>7</v>
      </c>
      <c r="B68" s="190">
        <f>B66+B67</f>
        <v>0</v>
      </c>
      <c r="C68" s="92"/>
      <c r="D68" s="17"/>
      <c r="E68" s="56"/>
      <c r="F68" s="9"/>
    </row>
    <row r="69" spans="1:10" s="7" customFormat="1" ht="20.100000000000001" customHeight="1" thickBot="1">
      <c r="A69" s="21" t="s">
        <v>8</v>
      </c>
      <c r="B69" s="19"/>
      <c r="C69" s="20"/>
      <c r="D69" s="17"/>
      <c r="E69" s="56"/>
      <c r="F69" s="18"/>
      <c r="G69" s="61"/>
      <c r="H69" s="61"/>
      <c r="I69" s="61"/>
      <c r="J69" s="61"/>
    </row>
    <row r="70" spans="1:10" s="7" customFormat="1" ht="20.100000000000001" customHeight="1">
      <c r="A70" s="44" t="s">
        <v>125</v>
      </c>
      <c r="B70" s="118"/>
      <c r="C70" s="93" t="s">
        <v>100</v>
      </c>
      <c r="D70" s="58" t="s">
        <v>146</v>
      </c>
      <c r="E70" s="62"/>
      <c r="F70" s="63"/>
      <c r="G70" s="64"/>
      <c r="H70" s="65"/>
      <c r="I70" s="64"/>
      <c r="J70" s="66"/>
    </row>
    <row r="71" spans="1:10" s="7" customFormat="1" ht="20.100000000000001" customHeight="1">
      <c r="A71" s="45" t="s">
        <v>9</v>
      </c>
      <c r="B71" s="118"/>
      <c r="C71" s="94"/>
      <c r="D71" s="73"/>
      <c r="E71" s="67"/>
      <c r="F71" s="68"/>
      <c r="G71" s="69"/>
      <c r="H71" s="69"/>
      <c r="I71" s="69"/>
      <c r="J71" s="66"/>
    </row>
    <row r="72" spans="1:10" s="7" customFormat="1" ht="29.25" customHeight="1">
      <c r="A72" s="46" t="s">
        <v>10</v>
      </c>
      <c r="B72" s="118"/>
      <c r="C72" s="95"/>
      <c r="D72" s="73"/>
      <c r="E72" s="67"/>
      <c r="F72" s="63"/>
      <c r="G72" s="70"/>
      <c r="H72" s="71"/>
      <c r="I72" s="64"/>
      <c r="J72" s="66"/>
    </row>
    <row r="73" spans="1:10" s="7" customFormat="1" ht="20.100000000000001" customHeight="1">
      <c r="A73" s="46" t="s">
        <v>11</v>
      </c>
      <c r="B73" s="118"/>
      <c r="C73" s="94"/>
      <c r="D73" s="62"/>
      <c r="E73" s="72"/>
      <c r="F73" s="63"/>
      <c r="G73" s="64"/>
      <c r="H73" s="65"/>
      <c r="I73" s="64"/>
      <c r="J73" s="66"/>
    </row>
    <row r="74" spans="1:10" s="7" customFormat="1" ht="20.100000000000001" customHeight="1">
      <c r="A74" s="121" t="s">
        <v>12</v>
      </c>
      <c r="B74" s="190">
        <f>SUM(B70:B73)</f>
        <v>0</v>
      </c>
      <c r="C74" s="24"/>
      <c r="D74" s="63"/>
      <c r="E74" s="73"/>
      <c r="F74" s="63"/>
      <c r="G74" s="64"/>
      <c r="H74" s="65"/>
      <c r="I74" s="64"/>
      <c r="J74" s="66"/>
    </row>
    <row r="75" spans="1:10" s="7" customFormat="1" ht="20.100000000000001" customHeight="1">
      <c r="A75" s="46" t="s">
        <v>151</v>
      </c>
      <c r="B75" s="125"/>
      <c r="C75" s="24"/>
      <c r="D75" s="63"/>
      <c r="E75" s="73"/>
      <c r="F75" s="63"/>
      <c r="G75" s="64"/>
      <c r="H75" s="65"/>
      <c r="I75" s="64"/>
      <c r="J75" s="66"/>
    </row>
    <row r="76" spans="1:10" s="7" customFormat="1" ht="20.100000000000001" customHeight="1" thickBot="1">
      <c r="A76" s="22"/>
      <c r="B76" s="23"/>
      <c r="C76" s="24"/>
      <c r="D76" s="63"/>
      <c r="E76" s="73"/>
      <c r="F76" s="63"/>
      <c r="G76" s="64"/>
      <c r="H76" s="65"/>
      <c r="I76" s="64"/>
      <c r="J76" s="66"/>
    </row>
    <row r="77" spans="1:10" s="7" customFormat="1" ht="20.100000000000001" customHeight="1">
      <c r="A77" s="38" t="s">
        <v>101</v>
      </c>
      <c r="B77" s="191">
        <f>B68-B74</f>
        <v>0</v>
      </c>
      <c r="C77" s="96"/>
      <c r="D77" s="73"/>
      <c r="E77" s="71"/>
      <c r="F77" s="68"/>
      <c r="G77" s="64"/>
      <c r="H77" s="65"/>
      <c r="I77" s="64"/>
      <c r="J77" s="66"/>
    </row>
    <row r="78" spans="1:10" s="7" customFormat="1" ht="20.100000000000001" customHeight="1" thickBot="1">
      <c r="A78" s="39" t="s">
        <v>13</v>
      </c>
      <c r="B78" s="192">
        <f>IF(B59=0,0,B74/B59)</f>
        <v>0</v>
      </c>
      <c r="C78" s="97"/>
      <c r="D78" s="73"/>
      <c r="E78" s="67"/>
      <c r="F78" s="63"/>
      <c r="G78" s="64"/>
      <c r="H78" s="65"/>
      <c r="I78" s="64"/>
      <c r="J78" s="66"/>
    </row>
    <row r="79" spans="1:10" ht="32.65" customHeight="1" thickBot="1">
      <c r="A79" s="14"/>
      <c r="B79" s="15"/>
      <c r="C79" s="16"/>
      <c r="D79" s="47"/>
    </row>
    <row r="80" spans="1:10" ht="20.100000000000001" customHeight="1" thickBot="1">
      <c r="A80" s="195" t="s">
        <v>60</v>
      </c>
      <c r="B80" s="196"/>
      <c r="C80" s="27"/>
      <c r="D80" s="47"/>
      <c r="F80" s="49"/>
      <c r="G80" s="49"/>
      <c r="H80" s="49"/>
      <c r="I80" s="49"/>
      <c r="J80" s="49"/>
    </row>
    <row r="81" spans="1:10" ht="101.85" customHeight="1" thickBot="1">
      <c r="A81" s="60" t="s">
        <v>61</v>
      </c>
      <c r="B81" s="119"/>
      <c r="C81" s="13"/>
      <c r="D81" s="58" t="s">
        <v>147</v>
      </c>
      <c r="E81" s="72"/>
      <c r="F81" s="74"/>
      <c r="G81" s="70"/>
      <c r="H81" s="71"/>
      <c r="I81" s="75"/>
      <c r="J81" s="66"/>
    </row>
  </sheetData>
  <mergeCells count="5">
    <mergeCell ref="A80:B80"/>
    <mergeCell ref="A62:B62"/>
    <mergeCell ref="A32:A34"/>
    <mergeCell ref="A36:A38"/>
    <mergeCell ref="A1:B1"/>
  </mergeCells>
  <dataValidations count="10">
    <dataValidation type="list" allowBlank="1" showInputMessage="1" showErrorMessage="1" prompt="Scegliere la tipologia di evento dall'elenco" sqref="B4" xr:uid="{328EC171-7C43-408F-973D-5FABAE81BE80}">
      <formula1>$G$2:$G$9</formula1>
    </dataValidation>
    <dataValidation type="textLength" allowBlank="1" showInputMessage="1" showErrorMessage="1" sqref="B5" xr:uid="{3E3AD1A9-4833-4735-8585-F331A9430DB0}">
      <formula1>0</formula1>
      <formula2>65</formula2>
    </dataValidation>
    <dataValidation type="textLength" operator="lessThanOrEqual" allowBlank="1" showInputMessage="1" showErrorMessage="1" sqref="B6" xr:uid="{C8DE44E3-9886-4ADF-93D1-9008804D1006}">
      <formula1>150</formula1>
    </dataValidation>
    <dataValidation type="list" allowBlank="1" showInputMessage="1" showErrorMessage="1" sqref="B40:C40" xr:uid="{F7D48A0E-27D3-43C7-BFED-CF96EC9A960B}">
      <formula1>$J$2:$J$7</formula1>
    </dataValidation>
    <dataValidation type="list" allowBlank="1" showInputMessage="1" showErrorMessage="1" sqref="B42 B44 B46 B26 B30 B48 B22" xr:uid="{4BE5CB86-E3BB-4FC8-A28C-5D586B54CAA5}">
      <formula1>$H$2:$H$4</formula1>
    </dataValidation>
    <dataValidation type="textLength" operator="lessThanOrEqual" allowBlank="1" showInputMessage="1" showErrorMessage="1" sqref="B53 B55 B79 B57 B60:B61" xr:uid="{35BE7532-73BB-438E-9109-A104FE46AD54}">
      <formula1>48</formula1>
    </dataValidation>
    <dataValidation type="textLength" operator="lessThanOrEqual" allowBlank="1" showInputMessage="1" showErrorMessage="1" sqref="B25 B29" xr:uid="{0A36FD02-0111-4FE5-B362-F1A638BA2EBC}">
      <formula1>530</formula1>
    </dataValidation>
    <dataValidation type="list" allowBlank="1" showInputMessage="1" showErrorMessage="1" sqref="B58" xr:uid="{40ECB79A-5D7A-4D7D-80C0-5911C4D8713A}">
      <formula1>"Gratuito,A pagamento"</formula1>
    </dataValidation>
    <dataValidation type="list" allowBlank="1" showInputMessage="1" showErrorMessage="1" sqref="B32:B34" xr:uid="{4F399DCA-4A0F-46E1-8D0E-85F7DDFC6F89}">
      <formula1>$K$2:$K$4</formula1>
    </dataValidation>
    <dataValidation type="list" allowBlank="1" showInputMessage="1" showErrorMessage="1" sqref="B36:B38" xr:uid="{CB51501A-425A-4554-85E2-0E4AAD9DCC09}">
      <formula1>$L$2:$L$6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&amp;LORDINE DEGLI INGEGNERI  DELLA PROVINCIA DI BERGAMO</oddHeader>
    <oddFooter>&amp;LData stampa: &amp;D&amp;Rpag.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F090-0626-4515-AA64-10CE4A5A422B}">
  <sheetPr>
    <tabColor theme="6" tint="0.39997558519241921"/>
  </sheetPr>
  <dimension ref="A1"/>
  <sheetViews>
    <sheetView topLeftCell="A52" workbookViewId="0">
      <selection activeCell="A44" sqref="A44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03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180975</xdr:colOff>
                <xdr:row>42</xdr:row>
                <xdr:rowOff>19050</xdr:rowOff>
              </to>
            </anchor>
          </objectPr>
        </oleObject>
      </mc:Choice>
      <mc:Fallback>
        <oleObject progId="Acrobat Document" shapeId="1031" r:id="rId4"/>
      </mc:Fallback>
    </mc:AlternateContent>
    <mc:AlternateContent xmlns:mc="http://schemas.openxmlformats.org/markup-compatibility/2006">
      <mc:Choice Requires="x14">
        <oleObject progId="AcroExch.Document.DC" shapeId="1035" r:id="rId6">
          <objectPr defaultSize="0" r:id="rId7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9</xdr:col>
                <xdr:colOff>180975</xdr:colOff>
                <xdr:row>85</xdr:row>
                <xdr:rowOff>19050</xdr:rowOff>
              </to>
            </anchor>
          </objectPr>
        </oleObject>
      </mc:Choice>
      <mc:Fallback>
        <oleObject progId="AcroExch.Document.DC" shapeId="1035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1FD7-5492-42C5-9809-9EB80F216E5C}">
  <dimension ref="A1"/>
  <sheetViews>
    <sheetView workbookViewId="0">
      <selection activeCell="D29" sqref="D2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AL57"/>
  <sheetViews>
    <sheetView topLeftCell="A19" zoomScale="120" zoomScaleNormal="120" workbookViewId="0">
      <selection activeCell="B15" sqref="B15:E16"/>
    </sheetView>
  </sheetViews>
  <sheetFormatPr defaultRowHeight="16.5"/>
  <cols>
    <col min="1" max="1" width="1" customWidth="1"/>
    <col min="2" max="2" width="3.7109375" customWidth="1"/>
    <col min="3" max="3" width="5.28515625" customWidth="1"/>
    <col min="4" max="4" width="8.7109375" customWidth="1"/>
    <col min="5" max="5" width="13.42578125" customWidth="1"/>
    <col min="6" max="6" width="1" customWidth="1"/>
    <col min="7" max="7" width="0.85546875" customWidth="1"/>
    <col min="8" max="14" width="7.7109375" customWidth="1"/>
    <col min="15" max="15" width="5.140625" customWidth="1"/>
    <col min="16" max="16" width="7.7109375" customWidth="1"/>
    <col min="17" max="17" width="0.85546875" customWidth="1"/>
    <col min="18" max="18" width="11.7109375" customWidth="1"/>
    <col min="19" max="19" width="13.85546875" style="130" hidden="1" customWidth="1"/>
    <col min="20" max="20" width="9.42578125" style="130" hidden="1" customWidth="1"/>
    <col min="21" max="21" width="8.140625" style="130" hidden="1" customWidth="1"/>
    <col min="22" max="22" width="17.28515625" style="130" hidden="1" customWidth="1"/>
    <col min="23" max="23" width="17.42578125" style="130" hidden="1" customWidth="1"/>
    <col min="24" max="24" width="25" style="130" hidden="1" customWidth="1"/>
    <col min="25" max="25" width="0" hidden="1" customWidth="1"/>
  </cols>
  <sheetData>
    <row r="1" spans="1:38" ht="15.75" thickBot="1">
      <c r="S1" s="126" t="s">
        <v>25</v>
      </c>
      <c r="T1" s="126" t="s">
        <v>49</v>
      </c>
      <c r="U1" s="126" t="s">
        <v>26</v>
      </c>
      <c r="V1" s="126" t="s">
        <v>34</v>
      </c>
      <c r="W1" s="126" t="s">
        <v>46</v>
      </c>
      <c r="X1" s="126" t="s">
        <v>42</v>
      </c>
      <c r="Y1" s="11" t="s">
        <v>150</v>
      </c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5.45" customHeight="1" thickTop="1">
      <c r="A2" s="3"/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S2" s="127"/>
      <c r="T2" s="127"/>
      <c r="U2" s="127"/>
      <c r="V2" s="127"/>
      <c r="W2" s="127"/>
      <c r="X2" s="127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38" ht="15" customHeight="1">
      <c r="A3" s="5"/>
      <c r="B3" s="165" t="s">
        <v>1</v>
      </c>
      <c r="C3" s="166"/>
      <c r="D3" s="166"/>
      <c r="E3" s="167"/>
      <c r="F3" s="168"/>
      <c r="G3" s="169"/>
      <c r="H3" s="170"/>
      <c r="I3" s="170"/>
      <c r="J3" s="170"/>
      <c r="K3" s="170"/>
      <c r="L3" s="170"/>
      <c r="M3" s="170"/>
      <c r="N3" s="170"/>
      <c r="O3" s="170"/>
      <c r="P3" s="170"/>
      <c r="Q3" s="171"/>
      <c r="S3" s="127" t="s">
        <v>16</v>
      </c>
      <c r="T3" s="128" t="s">
        <v>20</v>
      </c>
      <c r="U3" s="128" t="s">
        <v>21</v>
      </c>
      <c r="V3" s="129" t="s">
        <v>28</v>
      </c>
      <c r="W3" s="129" t="s">
        <v>50</v>
      </c>
      <c r="X3" s="129" t="s">
        <v>53</v>
      </c>
      <c r="Y3" s="10" t="s">
        <v>40</v>
      </c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t="15" customHeight="1">
      <c r="A4" s="5"/>
      <c r="B4" s="204">
        <f>'Scheda evento'!B9</f>
        <v>0</v>
      </c>
      <c r="C4" s="204"/>
      <c r="D4" s="204"/>
      <c r="E4" s="172" t="str">
        <f>'Scheda evento'!B10&amp;"÷"&amp;'Scheda evento'!B11</f>
        <v>÷</v>
      </c>
      <c r="F4" s="168"/>
      <c r="G4" s="169"/>
      <c r="H4" s="208" t="s">
        <v>0</v>
      </c>
      <c r="I4" s="208"/>
      <c r="J4" s="208"/>
      <c r="K4" s="208"/>
      <c r="L4" s="208"/>
      <c r="M4" s="208"/>
      <c r="N4" s="208"/>
      <c r="O4" s="208"/>
      <c r="P4" s="208"/>
      <c r="Q4" s="171"/>
      <c r="S4" s="127"/>
      <c r="T4" s="128" t="s">
        <v>22</v>
      </c>
      <c r="U4" s="128" t="s">
        <v>27</v>
      </c>
      <c r="V4" s="129" t="s">
        <v>29</v>
      </c>
      <c r="W4" s="129" t="s">
        <v>51</v>
      </c>
      <c r="X4" s="129" t="s">
        <v>43</v>
      </c>
      <c r="Y4" s="10" t="s">
        <v>149</v>
      </c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8" ht="15" customHeight="1">
      <c r="A5" s="5"/>
      <c r="B5" s="204" t="str">
        <f>IF('Scheda evento'!B12="","",'Scheda evento'!B12)</f>
        <v/>
      </c>
      <c r="C5" s="204"/>
      <c r="D5" s="204"/>
      <c r="E5" s="172" t="str">
        <f>IF('Scheda evento'!B12="","",('Scheda evento'!B13&amp;"÷"&amp;'Scheda evento'!B14))</f>
        <v/>
      </c>
      <c r="F5" s="168"/>
      <c r="G5" s="169"/>
      <c r="H5" s="208"/>
      <c r="I5" s="208"/>
      <c r="J5" s="208"/>
      <c r="K5" s="208"/>
      <c r="L5" s="208"/>
      <c r="M5" s="208"/>
      <c r="N5" s="208"/>
      <c r="O5" s="208"/>
      <c r="P5" s="208"/>
      <c r="Q5" s="171"/>
      <c r="S5" s="127"/>
      <c r="T5" s="128" t="s">
        <v>23</v>
      </c>
      <c r="U5" s="128" t="s">
        <v>33</v>
      </c>
      <c r="V5" s="129" t="s">
        <v>30</v>
      </c>
      <c r="W5" s="129" t="s">
        <v>52</v>
      </c>
      <c r="X5" s="12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ht="14.25" customHeight="1">
      <c r="A6" s="5"/>
      <c r="B6" s="204" t="str">
        <f>IF('Scheda evento'!B15="","",'Scheda evento'!B15)</f>
        <v/>
      </c>
      <c r="C6" s="204"/>
      <c r="D6" s="204"/>
      <c r="E6" s="172" t="str">
        <f>IF('Scheda evento'!B15="","",('Scheda evento'!B16&amp;"÷"&amp;'Scheda evento'!B17))</f>
        <v/>
      </c>
      <c r="F6" s="168"/>
      <c r="G6" s="169"/>
      <c r="H6" s="205" t="s">
        <v>16</v>
      </c>
      <c r="I6" s="205"/>
      <c r="J6" s="205"/>
      <c r="K6" s="205"/>
      <c r="L6" s="205"/>
      <c r="M6" s="205"/>
      <c r="N6" s="205"/>
      <c r="O6" s="205"/>
      <c r="P6" s="205"/>
      <c r="Q6" s="171"/>
      <c r="S6" s="127"/>
      <c r="T6" s="128" t="s">
        <v>24</v>
      </c>
      <c r="U6" s="128"/>
      <c r="V6" s="129" t="s">
        <v>31</v>
      </c>
      <c r="W6" s="129" t="s">
        <v>35</v>
      </c>
      <c r="X6" s="12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15" customHeight="1">
      <c r="A7" s="5"/>
      <c r="B7" s="162" t="s">
        <v>3</v>
      </c>
      <c r="C7" s="166"/>
      <c r="D7" s="166"/>
      <c r="E7" s="167"/>
      <c r="F7" s="168"/>
      <c r="G7" s="169"/>
      <c r="H7" s="214"/>
      <c r="I7" s="214"/>
      <c r="J7" s="214"/>
      <c r="K7" s="214"/>
      <c r="L7" s="214"/>
      <c r="M7" s="214"/>
      <c r="N7" s="214"/>
      <c r="O7" s="214"/>
      <c r="P7" s="214"/>
      <c r="Q7" s="171"/>
      <c r="S7" s="127"/>
      <c r="T7" s="128"/>
      <c r="U7" s="128"/>
      <c r="V7" s="129" t="s">
        <v>36</v>
      </c>
      <c r="W7" s="128"/>
      <c r="X7" s="128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15" customHeight="1">
      <c r="A8" s="5"/>
      <c r="B8" s="210" t="str">
        <f>IF('Scheda evento'!B19="","Sala Convegni Ordine degli Ingegneri di Bergamo",'Scheda evento'!B19)</f>
        <v>Sala Convegni Ordine degli Ingegneri di Bergamo</v>
      </c>
      <c r="C8" s="210"/>
      <c r="D8" s="210"/>
      <c r="E8" s="210"/>
      <c r="F8" s="168"/>
      <c r="G8" s="169"/>
      <c r="H8" s="209" t="str">
        <f>'Scheda evento'!B4</f>
        <v>Corso</v>
      </c>
      <c r="I8" s="209"/>
      <c r="J8" s="209"/>
      <c r="K8" s="209"/>
      <c r="L8" s="209"/>
      <c r="M8" s="209"/>
      <c r="N8" s="209"/>
      <c r="O8" s="209"/>
      <c r="P8" s="209"/>
      <c r="Q8" s="171"/>
      <c r="T8" s="131"/>
      <c r="U8" s="132"/>
      <c r="V8" s="129" t="s">
        <v>47</v>
      </c>
      <c r="W8" s="131"/>
      <c r="X8" s="131"/>
    </row>
    <row r="9" spans="1:38" ht="15" customHeight="1">
      <c r="A9" s="5"/>
      <c r="B9" s="210"/>
      <c r="C9" s="210"/>
      <c r="D9" s="210"/>
      <c r="E9" s="210"/>
      <c r="F9" s="168"/>
      <c r="G9" s="169"/>
      <c r="H9" s="209"/>
      <c r="I9" s="209"/>
      <c r="J9" s="209"/>
      <c r="K9" s="209"/>
      <c r="L9" s="209"/>
      <c r="M9" s="209"/>
      <c r="N9" s="209"/>
      <c r="O9" s="209"/>
      <c r="P9" s="209"/>
      <c r="Q9" s="171"/>
      <c r="U9" s="133"/>
    </row>
    <row r="10" spans="1:38" ht="15" customHeight="1">
      <c r="A10" s="5"/>
      <c r="B10" s="213" t="str">
        <f>IF('Scheda evento'!B19="","Passaggio Canonici Lateranensi, 1 - Bergamo",'Scheda evento'!B20)</f>
        <v>Passaggio Canonici Lateranensi, 1 - Bergamo</v>
      </c>
      <c r="C10" s="213"/>
      <c r="D10" s="213"/>
      <c r="E10" s="213"/>
      <c r="F10" s="168"/>
      <c r="G10" s="169"/>
      <c r="H10" s="215" t="str">
        <f>IF('Scheda evento'!B22="no","","Evento realizzato con il contributo incondizionato di "&amp;'Scheda evento'!B23)</f>
        <v xml:space="preserve">Evento realizzato con il contributo incondizionato di </v>
      </c>
      <c r="I10" s="215"/>
      <c r="J10" s="215"/>
      <c r="K10" s="215"/>
      <c r="L10" s="215"/>
      <c r="M10" s="215"/>
      <c r="N10" s="215"/>
      <c r="O10" s="215"/>
      <c r="P10" s="215"/>
      <c r="Q10" s="171"/>
      <c r="U10" s="133"/>
    </row>
    <row r="11" spans="1:38" ht="15" customHeight="1">
      <c r="A11" s="5"/>
      <c r="B11" s="213" t="str">
        <f>IF('Scheda evento'!B21="","",'Scheda evento'!B21)</f>
        <v/>
      </c>
      <c r="C11" s="213"/>
      <c r="D11" s="213"/>
      <c r="E11" s="213"/>
      <c r="F11" s="168"/>
      <c r="G11" s="169"/>
      <c r="H11" s="206">
        <f>'Scheda evento'!B5</f>
        <v>0</v>
      </c>
      <c r="I11" s="206"/>
      <c r="J11" s="206"/>
      <c r="K11" s="206"/>
      <c r="L11" s="206"/>
      <c r="M11" s="206"/>
      <c r="N11" s="206"/>
      <c r="O11" s="206"/>
      <c r="P11" s="206"/>
      <c r="Q11" s="171"/>
    </row>
    <row r="12" spans="1:38" ht="15" customHeight="1">
      <c r="A12" s="5"/>
      <c r="B12" s="162" t="s">
        <v>2</v>
      </c>
      <c r="C12" s="166"/>
      <c r="D12" s="166"/>
      <c r="E12" s="167"/>
      <c r="F12" s="168"/>
      <c r="G12" s="169"/>
      <c r="H12" s="206"/>
      <c r="I12" s="206"/>
      <c r="J12" s="206"/>
      <c r="K12" s="206"/>
      <c r="L12" s="206"/>
      <c r="M12" s="206"/>
      <c r="N12" s="206"/>
      <c r="O12" s="206"/>
      <c r="P12" s="206"/>
      <c r="Q12" s="171"/>
      <c r="S12" s="134"/>
    </row>
    <row r="13" spans="1:38" ht="15" customHeight="1">
      <c r="A13" s="5"/>
      <c r="B13" s="211">
        <f>IF('Scheda evento'!B58="Gratuito","",'Scheda evento'!B59)</f>
        <v>0</v>
      </c>
      <c r="C13" s="211"/>
      <c r="D13" s="212" t="str">
        <f>IF('Scheda evento'!B59&gt;0,"quota intera",IF('Scheda evento'!B58="Gratuito","Evento gratuito",""))</f>
        <v/>
      </c>
      <c r="E13" s="212"/>
      <c r="F13" s="168"/>
      <c r="G13" s="169"/>
      <c r="H13" s="207"/>
      <c r="I13" s="207"/>
      <c r="J13" s="207"/>
      <c r="K13" s="207"/>
      <c r="L13" s="207"/>
      <c r="M13" s="207"/>
      <c r="N13" s="207"/>
      <c r="O13" s="207"/>
      <c r="P13" s="207"/>
      <c r="Q13" s="171"/>
    </row>
    <row r="14" spans="1:38" ht="14.25" customHeight="1">
      <c r="A14" s="5"/>
      <c r="B14" s="211" t="str">
        <f>IF('Scheda evento'!B60=0,"",'Scheda evento'!B60)</f>
        <v/>
      </c>
      <c r="C14" s="211"/>
      <c r="D14" s="212" t="str">
        <f>IF('Scheda evento'!B60&gt;0,"quota ridotta (&lt;35 anni)","")</f>
        <v/>
      </c>
      <c r="E14" s="212"/>
      <c r="F14" s="168"/>
      <c r="G14" s="169"/>
      <c r="H14" s="229">
        <f>'Scheda evento'!B6</f>
        <v>0</v>
      </c>
      <c r="I14" s="229"/>
      <c r="J14" s="229"/>
      <c r="K14" s="229"/>
      <c r="L14" s="229"/>
      <c r="M14" s="229"/>
      <c r="N14" s="229"/>
      <c r="O14" s="229"/>
      <c r="P14" s="229"/>
      <c r="Q14" s="171"/>
    </row>
    <row r="15" spans="1:38" ht="14.25" customHeight="1">
      <c r="A15" s="5"/>
      <c r="B15" s="228" t="str">
        <f>IF('Scheda evento'!B58="Gratuito","","ESENTE da applicazione IVA ai sensi dell'art. 10, comma 1, numero 20 del DPR 633/72")</f>
        <v>ESENTE da applicazione IVA ai sensi dell'art. 10, comma 1, numero 20 del DPR 633/72</v>
      </c>
      <c r="C15" s="228"/>
      <c r="D15" s="228"/>
      <c r="E15" s="228"/>
      <c r="F15" s="168"/>
      <c r="G15" s="169"/>
      <c r="H15" s="229"/>
      <c r="I15" s="229"/>
      <c r="J15" s="229"/>
      <c r="K15" s="229"/>
      <c r="L15" s="229"/>
      <c r="M15" s="229"/>
      <c r="N15" s="229"/>
      <c r="O15" s="229"/>
      <c r="P15" s="229"/>
      <c r="Q15" s="171"/>
    </row>
    <row r="16" spans="1:38" ht="14.25" customHeight="1">
      <c r="A16" s="5"/>
      <c r="B16" s="228"/>
      <c r="C16" s="228"/>
      <c r="D16" s="228"/>
      <c r="E16" s="228"/>
      <c r="F16" s="168"/>
      <c r="G16" s="169"/>
      <c r="H16" s="229"/>
      <c r="I16" s="229"/>
      <c r="J16" s="229"/>
      <c r="K16" s="229"/>
      <c r="L16" s="229"/>
      <c r="M16" s="229"/>
      <c r="N16" s="229"/>
      <c r="O16" s="229"/>
      <c r="P16" s="229"/>
      <c r="Q16" s="171"/>
    </row>
    <row r="17" spans="1:17" ht="15" customHeight="1">
      <c r="A17" s="5"/>
      <c r="B17" s="162" t="s">
        <v>6</v>
      </c>
      <c r="C17" s="173"/>
      <c r="D17" s="173"/>
      <c r="E17" s="173"/>
      <c r="F17" s="168"/>
      <c r="G17" s="169"/>
      <c r="H17" s="229"/>
      <c r="I17" s="229"/>
      <c r="J17" s="229"/>
      <c r="K17" s="229"/>
      <c r="L17" s="229"/>
      <c r="M17" s="229"/>
      <c r="N17" s="229"/>
      <c r="O17" s="229"/>
      <c r="P17" s="229"/>
      <c r="Q17" s="171"/>
    </row>
    <row r="18" spans="1:17" ht="15" customHeight="1">
      <c r="A18" s="5"/>
      <c r="B18" s="174">
        <f>'Scheda evento'!B41</f>
        <v>0</v>
      </c>
      <c r="C18" s="231" t="s">
        <v>28</v>
      </c>
      <c r="D18" s="231"/>
      <c r="E18" s="231"/>
      <c r="F18" s="168"/>
      <c r="G18" s="169"/>
      <c r="H18" s="230" t="s">
        <v>50</v>
      </c>
      <c r="I18" s="230"/>
      <c r="J18" s="230"/>
      <c r="K18" s="230"/>
      <c r="L18" s="230"/>
      <c r="M18" s="230"/>
      <c r="N18" s="230"/>
      <c r="O18" s="230"/>
      <c r="P18" s="230"/>
      <c r="Q18" s="171"/>
    </row>
    <row r="19" spans="1:17" ht="15" customHeight="1">
      <c r="A19" s="5"/>
      <c r="B19" s="174">
        <v>4</v>
      </c>
      <c r="C19" s="231" t="s">
        <v>29</v>
      </c>
      <c r="D19" s="231"/>
      <c r="E19" s="231"/>
      <c r="F19" s="168"/>
      <c r="G19" s="169"/>
      <c r="H19" s="230"/>
      <c r="I19" s="230"/>
      <c r="J19" s="230"/>
      <c r="K19" s="230"/>
      <c r="L19" s="230"/>
      <c r="M19" s="230"/>
      <c r="N19" s="230"/>
      <c r="O19" s="230"/>
      <c r="P19" s="230"/>
      <c r="Q19" s="171"/>
    </row>
    <row r="20" spans="1:17" ht="15" customHeight="1">
      <c r="A20" s="5"/>
      <c r="B20" s="174">
        <v>4</v>
      </c>
      <c r="C20" s="231" t="s">
        <v>30</v>
      </c>
      <c r="D20" s="231"/>
      <c r="E20" s="231"/>
      <c r="F20" s="168"/>
      <c r="G20" s="169"/>
      <c r="H20" s="230"/>
      <c r="I20" s="230"/>
      <c r="J20" s="230"/>
      <c r="K20" s="230"/>
      <c r="L20" s="230"/>
      <c r="M20" s="230"/>
      <c r="N20" s="230"/>
      <c r="O20" s="230"/>
      <c r="P20" s="230"/>
      <c r="Q20" s="171"/>
    </row>
    <row r="21" spans="1:17" ht="15" customHeight="1">
      <c r="A21" s="5"/>
      <c r="B21" s="174">
        <v>4</v>
      </c>
      <c r="C21" s="231" t="s">
        <v>31</v>
      </c>
      <c r="D21" s="231"/>
      <c r="E21" s="231"/>
      <c r="F21" s="168"/>
      <c r="G21" s="169"/>
      <c r="H21" s="238">
        <f>'Scheda evento'!B7</f>
        <v>0</v>
      </c>
      <c r="I21" s="238"/>
      <c r="J21" s="238"/>
      <c r="K21" s="238"/>
      <c r="L21" s="238"/>
      <c r="M21" s="238"/>
      <c r="N21" s="238"/>
      <c r="O21" s="238"/>
      <c r="P21" s="238"/>
      <c r="Q21" s="171"/>
    </row>
    <row r="22" spans="1:17" ht="15" customHeight="1">
      <c r="A22" s="5"/>
      <c r="B22" s="162" t="s">
        <v>39</v>
      </c>
      <c r="C22" s="175"/>
      <c r="D22" s="175"/>
      <c r="E22" s="175"/>
      <c r="F22" s="168"/>
      <c r="G22" s="169"/>
      <c r="H22" s="238"/>
      <c r="I22" s="238"/>
      <c r="J22" s="238"/>
      <c r="K22" s="238"/>
      <c r="L22" s="238"/>
      <c r="M22" s="238"/>
      <c r="N22" s="238"/>
      <c r="O22" s="238"/>
      <c r="P22" s="238"/>
      <c r="Q22" s="171"/>
    </row>
    <row r="23" spans="1:17" ht="15" customHeight="1">
      <c r="A23" s="5"/>
      <c r="B23" s="213" t="s">
        <v>40</v>
      </c>
      <c r="C23" s="213"/>
      <c r="D23" s="213"/>
      <c r="E23" s="213"/>
      <c r="F23" s="168"/>
      <c r="G23" s="169"/>
      <c r="H23" s="238"/>
      <c r="I23" s="238"/>
      <c r="J23" s="238"/>
      <c r="K23" s="238"/>
      <c r="L23" s="238"/>
      <c r="M23" s="238"/>
      <c r="N23" s="238"/>
      <c r="O23" s="238"/>
      <c r="P23" s="238"/>
      <c r="Q23" s="171"/>
    </row>
    <row r="24" spans="1:17" ht="15" customHeight="1">
      <c r="A24" s="5"/>
      <c r="B24" s="213"/>
      <c r="C24" s="213"/>
      <c r="D24" s="213"/>
      <c r="E24" s="213"/>
      <c r="F24" s="168"/>
      <c r="G24" s="169"/>
      <c r="H24" s="238"/>
      <c r="I24" s="238"/>
      <c r="J24" s="238"/>
      <c r="K24" s="238"/>
      <c r="L24" s="238"/>
      <c r="M24" s="238"/>
      <c r="N24" s="238"/>
      <c r="O24" s="238"/>
      <c r="P24" s="238"/>
      <c r="Q24" s="171"/>
    </row>
    <row r="25" spans="1:17" ht="15" customHeight="1">
      <c r="A25" s="5"/>
      <c r="B25" s="213"/>
      <c r="C25" s="213"/>
      <c r="D25" s="213"/>
      <c r="E25" s="213"/>
      <c r="F25" s="168"/>
      <c r="G25" s="169"/>
      <c r="H25" s="238"/>
      <c r="I25" s="238"/>
      <c r="J25" s="238"/>
      <c r="K25" s="238"/>
      <c r="L25" s="238"/>
      <c r="M25" s="238"/>
      <c r="N25" s="238"/>
      <c r="O25" s="238"/>
      <c r="P25" s="238"/>
      <c r="Q25" s="171"/>
    </row>
    <row r="26" spans="1:17" ht="15" customHeight="1">
      <c r="A26" s="5"/>
      <c r="B26" s="162" t="s">
        <v>41</v>
      </c>
      <c r="C26" s="175"/>
      <c r="D26" s="175"/>
      <c r="E26" s="175"/>
      <c r="F26" s="168"/>
      <c r="G26" s="169"/>
      <c r="H26" s="238"/>
      <c r="I26" s="238"/>
      <c r="J26" s="238"/>
      <c r="K26" s="238"/>
      <c r="L26" s="238"/>
      <c r="M26" s="238"/>
      <c r="N26" s="238"/>
      <c r="O26" s="238"/>
      <c r="P26" s="238"/>
      <c r="Q26" s="171"/>
    </row>
    <row r="27" spans="1:17" ht="15" customHeight="1">
      <c r="A27" s="5"/>
      <c r="B27" s="237" t="str">
        <f>'Scheda evento'!B40</f>
        <v>esame orale</v>
      </c>
      <c r="C27" s="237"/>
      <c r="D27" s="237"/>
      <c r="E27" s="237"/>
      <c r="F27" s="168"/>
      <c r="G27" s="169"/>
      <c r="H27" s="238"/>
      <c r="I27" s="238"/>
      <c r="J27" s="238"/>
      <c r="K27" s="238"/>
      <c r="L27" s="238"/>
      <c r="M27" s="238"/>
      <c r="N27" s="238"/>
      <c r="O27" s="238"/>
      <c r="P27" s="238"/>
      <c r="Q27" s="171"/>
    </row>
    <row r="28" spans="1:17" ht="15" customHeight="1">
      <c r="A28" s="5"/>
      <c r="B28" s="237"/>
      <c r="C28" s="237"/>
      <c r="D28" s="237"/>
      <c r="E28" s="237"/>
      <c r="F28" s="168"/>
      <c r="G28" s="169"/>
      <c r="H28" s="238"/>
      <c r="I28" s="238"/>
      <c r="J28" s="238"/>
      <c r="K28" s="238"/>
      <c r="L28" s="238"/>
      <c r="M28" s="238"/>
      <c r="N28" s="238"/>
      <c r="O28" s="238"/>
      <c r="P28" s="238"/>
      <c r="Q28" s="171"/>
    </row>
    <row r="29" spans="1:17" ht="15" customHeight="1">
      <c r="A29" s="5"/>
      <c r="B29" s="162" t="s">
        <v>19</v>
      </c>
      <c r="C29" s="176"/>
      <c r="D29" s="176"/>
      <c r="E29" s="176"/>
      <c r="F29" s="168"/>
      <c r="G29" s="169"/>
      <c r="H29" s="238"/>
      <c r="I29" s="238"/>
      <c r="J29" s="238"/>
      <c r="K29" s="238"/>
      <c r="L29" s="238"/>
      <c r="M29" s="238"/>
      <c r="N29" s="238"/>
      <c r="O29" s="238"/>
      <c r="P29" s="238"/>
      <c r="Q29" s="171"/>
    </row>
    <row r="30" spans="1:17" ht="15" customHeight="1">
      <c r="A30" s="5"/>
      <c r="B30" s="213">
        <f>'Scheda evento'!B52</f>
        <v>0</v>
      </c>
      <c r="C30" s="213"/>
      <c r="D30" s="213"/>
      <c r="E30" s="213"/>
      <c r="F30" s="168"/>
      <c r="G30" s="169"/>
      <c r="H30" s="238"/>
      <c r="I30" s="238"/>
      <c r="J30" s="238"/>
      <c r="K30" s="238"/>
      <c r="L30" s="238"/>
      <c r="M30" s="238"/>
      <c r="N30" s="238"/>
      <c r="O30" s="238"/>
      <c r="P30" s="238"/>
      <c r="Q30" s="171"/>
    </row>
    <row r="31" spans="1:17" ht="15" customHeight="1">
      <c r="A31" s="5"/>
      <c r="B31" s="219">
        <f>'Scheda evento'!B53</f>
        <v>0</v>
      </c>
      <c r="C31" s="219"/>
      <c r="D31" s="219"/>
      <c r="E31" s="219"/>
      <c r="F31" s="168"/>
      <c r="G31" s="169"/>
      <c r="H31" s="238"/>
      <c r="I31" s="238"/>
      <c r="J31" s="238"/>
      <c r="K31" s="238"/>
      <c r="L31" s="238"/>
      <c r="M31" s="238"/>
      <c r="N31" s="238"/>
      <c r="O31" s="238"/>
      <c r="P31" s="238"/>
      <c r="Q31" s="171"/>
    </row>
    <row r="32" spans="1:17" ht="15" customHeight="1">
      <c r="A32" s="5"/>
      <c r="B32" s="162" t="s">
        <v>14</v>
      </c>
      <c r="C32" s="177"/>
      <c r="D32" s="177"/>
      <c r="E32" s="177"/>
      <c r="F32" s="168"/>
      <c r="G32" s="169"/>
      <c r="H32" s="224" t="s">
        <v>27</v>
      </c>
      <c r="I32" s="224"/>
      <c r="J32" s="224"/>
      <c r="K32" s="178"/>
      <c r="L32" s="178"/>
      <c r="M32" s="178"/>
      <c r="N32" s="178"/>
      <c r="O32" s="178"/>
      <c r="P32" s="178"/>
      <c r="Q32" s="171"/>
    </row>
    <row r="33" spans="1:17" ht="15" customHeight="1">
      <c r="A33" s="5"/>
      <c r="B33" s="213">
        <f>'Scheda evento'!B54</f>
        <v>0</v>
      </c>
      <c r="C33" s="213"/>
      <c r="D33" s="213"/>
      <c r="E33" s="213"/>
      <c r="F33" s="168"/>
      <c r="G33" s="169"/>
      <c r="H33" s="226">
        <f>'Scheda evento'!B24</f>
        <v>0</v>
      </c>
      <c r="I33" s="226"/>
      <c r="J33" s="226"/>
      <c r="K33" s="226"/>
      <c r="L33" s="226"/>
      <c r="M33" s="226"/>
      <c r="N33" s="226"/>
      <c r="O33" s="226"/>
      <c r="P33" s="226"/>
      <c r="Q33" s="171"/>
    </row>
    <row r="34" spans="1:17" ht="15" customHeight="1">
      <c r="A34" s="5"/>
      <c r="B34" s="219">
        <f>'Scheda evento'!B55</f>
        <v>0</v>
      </c>
      <c r="C34" s="219"/>
      <c r="D34" s="219"/>
      <c r="E34" s="219"/>
      <c r="F34" s="168"/>
      <c r="G34" s="169"/>
      <c r="H34" s="226"/>
      <c r="I34" s="226"/>
      <c r="J34" s="226"/>
      <c r="K34" s="226"/>
      <c r="L34" s="226"/>
      <c r="M34" s="226"/>
      <c r="N34" s="226"/>
      <c r="O34" s="226"/>
      <c r="P34" s="226"/>
      <c r="Q34" s="171"/>
    </row>
    <row r="35" spans="1:17" ht="15" customHeight="1">
      <c r="A35" s="5"/>
      <c r="B35" s="213" t="str">
        <f>IF('Scheda evento'!B56="","",'Scheda evento'!B56)</f>
        <v/>
      </c>
      <c r="C35" s="213"/>
      <c r="D35" s="213"/>
      <c r="E35" s="213"/>
      <c r="F35" s="168"/>
      <c r="G35" s="169"/>
      <c r="H35" s="225">
        <f>'Scheda evento'!B25</f>
        <v>0</v>
      </c>
      <c r="I35" s="225"/>
      <c r="J35" s="225"/>
      <c r="K35" s="225"/>
      <c r="L35" s="225"/>
      <c r="M35" s="225"/>
      <c r="N35" s="225"/>
      <c r="O35" s="225"/>
      <c r="P35" s="225"/>
      <c r="Q35" s="171"/>
    </row>
    <row r="36" spans="1:17" ht="15" customHeight="1">
      <c r="A36" s="5"/>
      <c r="B36" s="219" t="str">
        <f>IF('Scheda evento'!B57="","",'Scheda evento'!B57)</f>
        <v/>
      </c>
      <c r="C36" s="219"/>
      <c r="D36" s="219"/>
      <c r="E36" s="219"/>
      <c r="F36" s="168"/>
      <c r="G36" s="169"/>
      <c r="H36" s="225"/>
      <c r="I36" s="225"/>
      <c r="J36" s="225"/>
      <c r="K36" s="225"/>
      <c r="L36" s="225"/>
      <c r="M36" s="225"/>
      <c r="N36" s="225"/>
      <c r="O36" s="225"/>
      <c r="P36" s="225"/>
      <c r="Q36" s="171"/>
    </row>
    <row r="37" spans="1:17" ht="15" customHeight="1">
      <c r="A37" s="5"/>
      <c r="B37" s="162" t="s">
        <v>17</v>
      </c>
      <c r="C37" s="177"/>
      <c r="D37" s="177"/>
      <c r="E37" s="177"/>
      <c r="F37" s="168"/>
      <c r="G37" s="169"/>
      <c r="H37" s="225"/>
      <c r="I37" s="225"/>
      <c r="J37" s="225"/>
      <c r="K37" s="225"/>
      <c r="L37" s="225"/>
      <c r="M37" s="225"/>
      <c r="N37" s="225"/>
      <c r="O37" s="225"/>
      <c r="P37" s="225"/>
      <c r="Q37" s="171"/>
    </row>
    <row r="38" spans="1:17" ht="15" customHeight="1">
      <c r="A38" s="5"/>
      <c r="B38" s="227" t="str">
        <f>"Va effettuata on line tramite il sito internet:"</f>
        <v>Va effettuata on line tramite il sito internet:</v>
      </c>
      <c r="C38" s="227"/>
      <c r="D38" s="227"/>
      <c r="E38" s="227"/>
      <c r="F38" s="168"/>
      <c r="G38" s="169"/>
      <c r="H38" s="225"/>
      <c r="I38" s="225"/>
      <c r="J38" s="225"/>
      <c r="K38" s="225"/>
      <c r="L38" s="225"/>
      <c r="M38" s="225"/>
      <c r="N38" s="225"/>
      <c r="O38" s="225"/>
      <c r="P38" s="225"/>
      <c r="Q38" s="171"/>
    </row>
    <row r="39" spans="1:17" ht="15" customHeight="1">
      <c r="A39" s="5"/>
      <c r="B39" s="220" t="s">
        <v>18</v>
      </c>
      <c r="C39" s="220"/>
      <c r="D39" s="220"/>
      <c r="E39" s="220"/>
      <c r="F39" s="168"/>
      <c r="G39" s="169"/>
      <c r="H39" s="225"/>
      <c r="I39" s="225"/>
      <c r="J39" s="225"/>
      <c r="K39" s="225"/>
      <c r="L39" s="225"/>
      <c r="M39" s="225"/>
      <c r="N39" s="225"/>
      <c r="O39" s="225"/>
      <c r="P39" s="225"/>
      <c r="Q39" s="171"/>
    </row>
    <row r="40" spans="1:17" ht="15" customHeight="1">
      <c r="A40" s="5"/>
      <c r="B40" s="236" t="s">
        <v>32</v>
      </c>
      <c r="C40" s="236"/>
      <c r="D40" s="179">
        <v>43875</v>
      </c>
      <c r="E40" s="179"/>
      <c r="F40" s="168"/>
      <c r="G40" s="169"/>
      <c r="H40" s="226" t="str">
        <f>IF('Scheda evento'!B28="","",'Scheda evento'!B28)</f>
        <v/>
      </c>
      <c r="I40" s="226"/>
      <c r="J40" s="226"/>
      <c r="K40" s="226"/>
      <c r="L40" s="226"/>
      <c r="M40" s="226"/>
      <c r="N40" s="226"/>
      <c r="O40" s="226"/>
      <c r="P40" s="226"/>
      <c r="Q40" s="171"/>
    </row>
    <row r="41" spans="1:17" ht="15" customHeight="1">
      <c r="A41" s="5"/>
      <c r="B41" s="162"/>
      <c r="C41" s="162"/>
      <c r="D41" s="162"/>
      <c r="E41" s="162"/>
      <c r="F41" s="168"/>
      <c r="G41" s="169"/>
      <c r="H41" s="226"/>
      <c r="I41" s="226"/>
      <c r="J41" s="226"/>
      <c r="K41" s="226"/>
      <c r="L41" s="226"/>
      <c r="M41" s="226"/>
      <c r="N41" s="226"/>
      <c r="O41" s="226"/>
      <c r="P41" s="226"/>
      <c r="Q41" s="171"/>
    </row>
    <row r="42" spans="1:17" ht="15" customHeight="1">
      <c r="A42" s="5"/>
      <c r="B42" s="162" t="s">
        <v>38</v>
      </c>
      <c r="C42" s="162"/>
      <c r="D42" s="162"/>
      <c r="E42" s="162"/>
      <c r="F42" s="168"/>
      <c r="G42" s="169"/>
      <c r="H42" s="225" t="str">
        <f>IF('Scheda evento'!B29="","",'Scheda evento'!B29)</f>
        <v/>
      </c>
      <c r="I42" s="225"/>
      <c r="J42" s="225"/>
      <c r="K42" s="225"/>
      <c r="L42" s="225"/>
      <c r="M42" s="225"/>
      <c r="N42" s="225"/>
      <c r="O42" s="225"/>
      <c r="P42" s="225"/>
      <c r="Q42" s="171"/>
    </row>
    <row r="43" spans="1:17" ht="15" customHeight="1">
      <c r="A43" s="5"/>
      <c r="B43" s="180" t="s">
        <v>44</v>
      </c>
      <c r="C43" s="180">
        <f>'Scheda evento'!B51</f>
        <v>0</v>
      </c>
      <c r="D43" s="180"/>
      <c r="E43" s="180"/>
      <c r="F43" s="168"/>
      <c r="G43" s="169"/>
      <c r="H43" s="225"/>
      <c r="I43" s="225"/>
      <c r="J43" s="225"/>
      <c r="K43" s="225"/>
      <c r="L43" s="225"/>
      <c r="M43" s="225"/>
      <c r="N43" s="225"/>
      <c r="O43" s="225"/>
      <c r="P43" s="225"/>
      <c r="Q43" s="171"/>
    </row>
    <row r="44" spans="1:17" ht="15" customHeight="1">
      <c r="A44" s="5"/>
      <c r="B44" s="180" t="s">
        <v>45</v>
      </c>
      <c r="C44" s="180">
        <f>'Scheda evento'!B50</f>
        <v>0</v>
      </c>
      <c r="D44" s="180"/>
      <c r="E44" s="180"/>
      <c r="F44" s="168"/>
      <c r="G44" s="169"/>
      <c r="H44" s="225"/>
      <c r="I44" s="225"/>
      <c r="J44" s="225"/>
      <c r="K44" s="225"/>
      <c r="L44" s="225"/>
      <c r="M44" s="225"/>
      <c r="N44" s="225"/>
      <c r="O44" s="225"/>
      <c r="P44" s="225"/>
      <c r="Q44" s="171"/>
    </row>
    <row r="45" spans="1:17">
      <c r="A45" s="5"/>
      <c r="B45" s="180"/>
      <c r="C45" s="180"/>
      <c r="D45" s="180"/>
      <c r="E45" s="180"/>
      <c r="F45" s="168"/>
      <c r="G45" s="169"/>
      <c r="H45" s="225"/>
      <c r="I45" s="225"/>
      <c r="J45" s="225"/>
      <c r="K45" s="225"/>
      <c r="L45" s="225"/>
      <c r="M45" s="225"/>
      <c r="N45" s="225"/>
      <c r="O45" s="225"/>
      <c r="P45" s="225"/>
      <c r="Q45" s="171"/>
    </row>
    <row r="46" spans="1:17" ht="15" customHeight="1">
      <c r="A46" s="5"/>
      <c r="B46" s="181"/>
      <c r="C46" s="181"/>
      <c r="D46" s="181"/>
      <c r="E46" s="181"/>
      <c r="F46" s="168"/>
      <c r="G46" s="169"/>
      <c r="H46" s="225"/>
      <c r="I46" s="225"/>
      <c r="J46" s="225"/>
      <c r="K46" s="225"/>
      <c r="L46" s="225"/>
      <c r="M46" s="225"/>
      <c r="N46" s="225"/>
      <c r="O46" s="225"/>
      <c r="P46" s="225"/>
      <c r="Q46" s="171"/>
    </row>
    <row r="47" spans="1:17" ht="15" customHeight="1">
      <c r="A47" s="5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82"/>
    </row>
    <row r="48" spans="1:17" ht="15" customHeight="1">
      <c r="A48" s="5"/>
      <c r="B48" s="168"/>
      <c r="C48" s="168"/>
      <c r="D48" s="168"/>
      <c r="E48" s="168"/>
      <c r="F48" s="168"/>
      <c r="G48" s="168"/>
      <c r="H48" s="234" t="str">
        <f>IF(B5="","",B4)</f>
        <v/>
      </c>
      <c r="I48" s="234"/>
      <c r="J48" s="234"/>
      <c r="K48" s="234"/>
      <c r="L48" s="234"/>
      <c r="M48" s="234"/>
      <c r="N48" s="235" t="str">
        <f>IF(E5="","",E4)</f>
        <v/>
      </c>
      <c r="O48" s="235"/>
      <c r="P48" s="235"/>
      <c r="Q48" s="182"/>
    </row>
    <row r="49" spans="1:24" ht="15" customHeight="1">
      <c r="A49" s="5"/>
      <c r="B49" s="168"/>
      <c r="C49" s="168"/>
      <c r="D49" s="168"/>
      <c r="E49" s="168"/>
      <c r="F49" s="168"/>
      <c r="G49" s="168"/>
      <c r="H49" s="234"/>
      <c r="I49" s="234"/>
      <c r="J49" s="234"/>
      <c r="K49" s="234"/>
      <c r="L49" s="234"/>
      <c r="M49" s="234"/>
      <c r="N49" s="235"/>
      <c r="O49" s="235"/>
      <c r="P49" s="235"/>
      <c r="Q49" s="182"/>
    </row>
    <row r="50" spans="1:24" ht="15" customHeight="1">
      <c r="A50" s="5"/>
      <c r="B50" s="168"/>
      <c r="C50" s="168"/>
      <c r="D50" s="168"/>
      <c r="E50" s="168"/>
      <c r="F50" s="168"/>
      <c r="G50" s="183">
        <v>0</v>
      </c>
      <c r="H50" s="234">
        <f>IF(B5="",B4,B5)</f>
        <v>0</v>
      </c>
      <c r="I50" s="234"/>
      <c r="J50" s="234"/>
      <c r="K50" s="234"/>
      <c r="L50" s="234"/>
      <c r="M50" s="234"/>
      <c r="N50" s="235" t="str">
        <f>IF(E5="",E4,E5)</f>
        <v>÷</v>
      </c>
      <c r="O50" s="235"/>
      <c r="P50" s="235"/>
      <c r="Q50" s="182"/>
    </row>
    <row r="51" spans="1:24" ht="15" customHeight="1">
      <c r="A51" s="5"/>
      <c r="B51" s="168"/>
      <c r="C51" s="168"/>
      <c r="D51" s="168"/>
      <c r="E51" s="168"/>
      <c r="F51" s="168"/>
      <c r="G51" s="184"/>
      <c r="H51" s="234"/>
      <c r="I51" s="234"/>
      <c r="J51" s="234"/>
      <c r="K51" s="234"/>
      <c r="L51" s="234"/>
      <c r="M51" s="234"/>
      <c r="N51" s="235"/>
      <c r="O51" s="235"/>
      <c r="P51" s="235"/>
      <c r="Q51" s="182"/>
    </row>
    <row r="52" spans="1:24" ht="15" customHeight="1">
      <c r="A52" s="5"/>
      <c r="B52" s="168"/>
      <c r="C52" s="168"/>
      <c r="D52" s="168"/>
      <c r="E52" s="168"/>
      <c r="F52" s="168"/>
      <c r="G52" s="185"/>
      <c r="H52" s="234" t="str">
        <f>IF(B6="","",B6)</f>
        <v/>
      </c>
      <c r="I52" s="234"/>
      <c r="J52" s="234"/>
      <c r="K52" s="234"/>
      <c r="L52" s="234"/>
      <c r="M52" s="234"/>
      <c r="N52" s="235" t="str">
        <f>IF(E6="","",E6)</f>
        <v/>
      </c>
      <c r="O52" s="235"/>
      <c r="P52" s="235"/>
      <c r="Q52" s="182"/>
    </row>
    <row r="53" spans="1:24" ht="15" customHeight="1">
      <c r="A53" s="5"/>
      <c r="B53" s="168"/>
      <c r="C53" s="168"/>
      <c r="D53" s="168"/>
      <c r="E53" s="168"/>
      <c r="F53" s="168"/>
      <c r="G53" s="186"/>
      <c r="H53" s="234"/>
      <c r="I53" s="234"/>
      <c r="J53" s="234"/>
      <c r="K53" s="234"/>
      <c r="L53" s="234"/>
      <c r="M53" s="234"/>
      <c r="N53" s="235"/>
      <c r="O53" s="235"/>
      <c r="P53" s="235"/>
      <c r="Q53" s="182"/>
    </row>
    <row r="54" spans="1:24" ht="15" customHeight="1">
      <c r="A54" s="5"/>
      <c r="B54" s="168"/>
      <c r="C54" s="168"/>
      <c r="D54" s="168"/>
      <c r="E54" s="168"/>
      <c r="F54" s="232" t="s">
        <v>4</v>
      </c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3"/>
      <c r="S54" s="135"/>
      <c r="T54" s="135"/>
      <c r="U54" s="135"/>
      <c r="V54" s="135"/>
      <c r="W54" s="135"/>
      <c r="X54" s="135"/>
    </row>
    <row r="55" spans="1:24" ht="15" customHeight="1">
      <c r="A55" s="5"/>
      <c r="B55" s="168"/>
      <c r="C55" s="168"/>
      <c r="D55" s="168"/>
      <c r="E55" s="168"/>
      <c r="F55" s="221" t="s">
        <v>5</v>
      </c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3"/>
      <c r="S55" s="135"/>
      <c r="T55" s="135"/>
      <c r="U55" s="135"/>
      <c r="V55" s="135"/>
      <c r="W55" s="135"/>
      <c r="X55" s="135"/>
    </row>
    <row r="56" spans="1:24" ht="15" customHeight="1" thickBot="1">
      <c r="A56" s="6"/>
      <c r="B56" s="187"/>
      <c r="C56" s="187"/>
      <c r="D56" s="187"/>
      <c r="E56" s="187"/>
      <c r="F56" s="216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8"/>
    </row>
    <row r="57" spans="1:24" ht="17.25" thickTop="1"/>
  </sheetData>
  <mergeCells count="49">
    <mergeCell ref="C21:E21"/>
    <mergeCell ref="F54:Q54"/>
    <mergeCell ref="H48:M49"/>
    <mergeCell ref="H52:M53"/>
    <mergeCell ref="N48:P49"/>
    <mergeCell ref="N50:P51"/>
    <mergeCell ref="N52:P53"/>
    <mergeCell ref="H50:M51"/>
    <mergeCell ref="B40:C40"/>
    <mergeCell ref="B23:E25"/>
    <mergeCell ref="B31:E31"/>
    <mergeCell ref="B27:E28"/>
    <mergeCell ref="H21:P31"/>
    <mergeCell ref="B15:E16"/>
    <mergeCell ref="H14:P17"/>
    <mergeCell ref="B14:C14"/>
    <mergeCell ref="D14:E14"/>
    <mergeCell ref="H18:P20"/>
    <mergeCell ref="C18:E18"/>
    <mergeCell ref="C19:E19"/>
    <mergeCell ref="C20:E20"/>
    <mergeCell ref="F56:Q56"/>
    <mergeCell ref="B36:E36"/>
    <mergeCell ref="B34:E34"/>
    <mergeCell ref="B30:E30"/>
    <mergeCell ref="B39:E39"/>
    <mergeCell ref="B35:E35"/>
    <mergeCell ref="F55:Q55"/>
    <mergeCell ref="H32:J32"/>
    <mergeCell ref="H35:P39"/>
    <mergeCell ref="H42:P46"/>
    <mergeCell ref="H33:P34"/>
    <mergeCell ref="H40:P41"/>
    <mergeCell ref="B33:E33"/>
    <mergeCell ref="B38:E38"/>
    <mergeCell ref="B4:D4"/>
    <mergeCell ref="H6:P6"/>
    <mergeCell ref="H11:P13"/>
    <mergeCell ref="B6:D6"/>
    <mergeCell ref="H4:P5"/>
    <mergeCell ref="B5:D5"/>
    <mergeCell ref="H8:P9"/>
    <mergeCell ref="B8:E9"/>
    <mergeCell ref="B13:C13"/>
    <mergeCell ref="D13:E13"/>
    <mergeCell ref="B10:E10"/>
    <mergeCell ref="B11:E11"/>
    <mergeCell ref="H7:P7"/>
    <mergeCell ref="H10:P10"/>
  </mergeCells>
  <dataValidations count="10">
    <dataValidation type="list" allowBlank="1" showInputMessage="1" showErrorMessage="1" sqref="H32:J32" xr:uid="{BA0087CE-18A2-4008-9888-643B82E56371}">
      <formula1>$U$3:$U$5</formula1>
    </dataValidation>
    <dataValidation type="list" allowBlank="1" showInputMessage="1" showErrorMessage="1" sqref="H18:P20" xr:uid="{920C9C6F-1E10-4CBD-9717-F4C1CF0C35EE}">
      <formula1>$W$3:$W$7</formula1>
    </dataValidation>
    <dataValidation type="list" allowBlank="1" showInputMessage="1" showErrorMessage="1" sqref="C18:E21" xr:uid="{8DC00A5C-8170-4B15-AD5D-0A3095BCFE3E}">
      <formula1>$V$3:$V$9</formula1>
    </dataValidation>
    <dataValidation allowBlank="1" showInputMessage="1" showErrorMessage="1" promptTitle="1" prompt="Definire il ruolo nell'ambito dell'Ordine" sqref="B31:E31" xr:uid="{E6EFA0AA-A8D8-44A0-9C26-C4CE098A96ED}"/>
    <dataValidation type="list" allowBlank="1" showInputMessage="1" showErrorMessage="1" prompt="Commissione proponenete o vuoto" sqref="H6:P6" xr:uid="{C8EA00A1-2C5A-4FA5-B5B0-36F5AFE10D93}">
      <formula1>$S$3:$S$14</formula1>
    </dataValidation>
    <dataValidation allowBlank="1" showInputMessage="1" showErrorMessage="1" prompt="Scegliere la tipologia di evento dal menù a tendina" sqref="H8:P9" xr:uid="{2C176AF7-DF55-4ED3-AC45-DA83725846C7}"/>
    <dataValidation allowBlank="1" showInputMessage="1" showErrorMessage="1" prompt="Titolo del corso/seminario/evento" sqref="H11:P13" xr:uid="{BF54816E-D732-4D87-A958-9DF8B8A5E9A2}"/>
    <dataValidation allowBlank="1" showInputMessage="1" showErrorMessage="1" prompt="Sottotitolo" sqref="H14:P17" xr:uid="{06974E2A-376E-4976-B945-87F4F0EBC5EF}"/>
    <dataValidation allowBlank="1" showInputMessage="1" showErrorMessage="1" prompt="Commissione proponenete o vuoto" sqref="H7:P7 H10:P10" xr:uid="{E2C7EF12-C2C1-4F06-8D86-DC484C8AFB38}"/>
    <dataValidation type="list" allowBlank="1" showInputMessage="1" showErrorMessage="1" sqref="B23:E25" xr:uid="{79C5DCFD-8838-4E7F-AEDF-D9A8AA66894E}">
      <formula1>$Y$3:$Y$11</formula1>
    </dataValidation>
  </dataValidations>
  <hyperlinks>
    <hyperlink ref="B39" r:id="rId1" xr:uid="{AA8CCDE1-F9A8-4138-A8CB-4A77EC219989}"/>
  </hyperlinks>
  <printOptions horizontalCentered="1" verticalCentered="1"/>
  <pageMargins left="0" right="0" top="0" bottom="0" header="0" footer="0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EC76-C3E9-491D-ACDC-BC11A00AAAD3}">
  <sheetPr>
    <tabColor theme="0" tint="-0.499984740745262"/>
  </sheetPr>
  <dimension ref="A1:G23"/>
  <sheetViews>
    <sheetView topLeftCell="A6" zoomScale="120" zoomScaleNormal="120" workbookViewId="0">
      <selection activeCell="C7" sqref="C7"/>
    </sheetView>
  </sheetViews>
  <sheetFormatPr defaultColWidth="9" defaultRowHeight="15"/>
  <cols>
    <col min="1" max="1" width="1" style="137" customWidth="1"/>
    <col min="2" max="2" width="2.7109375" style="137" customWidth="1"/>
    <col min="3" max="3" width="91.42578125" style="137" customWidth="1"/>
    <col min="4" max="4" width="2.7109375" style="137" customWidth="1"/>
    <col min="5" max="5" width="0.85546875" style="137" customWidth="1"/>
    <col min="6" max="6" width="9" style="137"/>
    <col min="7" max="7" width="0" style="137" hidden="1" customWidth="1"/>
    <col min="8" max="8" width="9" style="137"/>
    <col min="9" max="9" width="61" style="137" customWidth="1"/>
    <col min="10" max="16384" width="9" style="137"/>
  </cols>
  <sheetData>
    <row r="1" spans="1:7" ht="15.75" thickBot="1"/>
    <row r="2" spans="1:7" ht="5.45" customHeight="1" thickTop="1">
      <c r="A2" s="138"/>
      <c r="B2" s="139"/>
      <c r="C2" s="139"/>
      <c r="D2" s="140"/>
      <c r="E2" s="141"/>
    </row>
    <row r="3" spans="1:7" ht="15" customHeight="1">
      <c r="A3" s="142"/>
      <c r="B3" s="143"/>
      <c r="C3" s="144"/>
      <c r="D3" s="145"/>
      <c r="E3" s="146"/>
      <c r="G3" s="137" t="s">
        <v>48</v>
      </c>
    </row>
    <row r="4" spans="1:7" ht="44.1" customHeight="1">
      <c r="A4" s="142"/>
      <c r="C4" s="147" t="s">
        <v>48</v>
      </c>
      <c r="D4" s="148"/>
      <c r="E4" s="146"/>
    </row>
    <row r="5" spans="1:7" ht="398.1" customHeight="1">
      <c r="A5" s="142"/>
      <c r="D5" s="149"/>
      <c r="E5" s="146"/>
    </row>
    <row r="6" spans="1:7" ht="15" customHeight="1">
      <c r="A6" s="142"/>
      <c r="B6" s="150"/>
      <c r="C6" s="162" t="str">
        <f>IF('Scheda evento'!B41&gt;0,"Nota sui Crediti Formativi Professionali","")</f>
        <v/>
      </c>
      <c r="D6" s="151"/>
      <c r="E6" s="146"/>
    </row>
    <row r="7" spans="1:7">
      <c r="A7" s="142"/>
      <c r="B7" s="152"/>
      <c r="C7" s="193" t="str">
        <f>IF(C6="","","La frequenza, certificata dalle firme in ingresso ed in uscita "&amp;IF('Scheda evento'!B40="non prevista","","e dal superamento del test finale, ")&amp;"dà diritto al rilascio dell'attestato che consente di acquisire "&amp;'Scheda evento'!B41&amp;" Crediti Formativi Professionali (CFP) ai fini dell'obbligo di aggiornamento delle competenze professionali entrato in vigore il 1° gennaio 2014 (DPR n. 137 del 07/08/2012) per i soli iscritti all’albo degli Ingegneri.")</f>
        <v/>
      </c>
      <c r="D7" s="151"/>
      <c r="E7" s="146"/>
    </row>
    <row r="8" spans="1:7">
      <c r="A8" s="142"/>
      <c r="B8" s="150"/>
      <c r="C8" s="163" t="str">
        <f>IF(C6="","","Gli iscritti ad altri Ordini/Collegi, per il riconoscimento dei CFP, devono rivolgersi preventivamente all'Ordine/Collegio di appartenenza.")</f>
        <v/>
      </c>
      <c r="D8" s="151"/>
      <c r="E8" s="146"/>
    </row>
    <row r="9" spans="1:7" ht="15" customHeight="1">
      <c r="A9" s="142"/>
      <c r="B9" s="150"/>
      <c r="C9" s="162" t="str">
        <f>IF('Scheda evento'!B44="si","Nota sui Crediti di aggiornamento per professionisti antincendio","")</f>
        <v>Nota sui Crediti di aggiornamento per professionisti antincendio</v>
      </c>
      <c r="D9" s="151"/>
      <c r="E9" s="146"/>
    </row>
    <row r="10" spans="1:7" ht="24">
      <c r="A10" s="142"/>
      <c r="B10" s="150"/>
      <c r="C10" s="193" t="str">
        <f>IF(C9="","","La frequenza accredita "&amp;'Scheda evento'!B45&amp;" ore di "&amp;'Scheda evento'!B4&amp;" sulle 40 ore quinquennali obbligatorie di aggiornamento per professionisti antincendio (di cui almeno 28 ore di corsi) ai sensi dell'art. 7 del Decreto Min. Interno 5 agosto 2011.")</f>
        <v>La frequenza accredita  ore di Corso sulle 40 ore quinquennali obbligatorie di aggiornamento per professionisti antincendio (di cui almeno 28 ore di corsi) ai sensi dell'art. 7 del Decreto Min. Interno 5 agosto 2011.</v>
      </c>
      <c r="D10" s="151"/>
      <c r="E10" s="146"/>
    </row>
    <row r="11" spans="1:7" ht="15" customHeight="1">
      <c r="A11" s="142"/>
      <c r="B11" s="153"/>
      <c r="C11" s="162" t="str">
        <f>IF('Scheda evento'!B46="si","Nota sui Crediti di aggiornamento per RSPP/ASPP","")</f>
        <v>Nota sui Crediti di aggiornamento per RSPP/ASPP</v>
      </c>
      <c r="D11" s="153"/>
      <c r="E11" s="154"/>
    </row>
    <row r="12" spans="1:7" ht="36">
      <c r="A12" s="142"/>
      <c r="B12" s="153"/>
      <c r="C12" s="193" t="str">
        <f>IF(C11="","","La frequenza accredita "&amp;Fronte!B19&amp;" ore di "&amp;Fronte!H8&amp;" sulle 40 ore quinquennali obbligatorie di aggiornamento per RSPP (di cui almeno 20 ore di corsi) e 20 ore quinquennali per ASPP (di cui almeno 10 ore di corsi) ai sensi del p.to 9 dell'Accordo Stato-Regioni del 07/07/2016.")</f>
        <v>La frequenza accredita 4 ore di Corso sulle 40 ore quinquennali obbligatorie di aggiornamento per RSPP (di cui almeno 20 ore di corsi) e 20 ore quinquennali per ASPP (di cui almeno 10 ore di corsi) ai sensi del p.to 9 dell'Accordo Stato-Regioni del 07/07/2016.</v>
      </c>
      <c r="D12" s="155"/>
      <c r="E12" s="154"/>
    </row>
    <row r="13" spans="1:7" ht="15" customHeight="1">
      <c r="A13" s="142"/>
      <c r="B13" s="153"/>
      <c r="C13" s="164" t="str">
        <f>IF('Scheda evento'!B42="si","Nota sui Crediti di aggiornamento per CSP/CSE","")</f>
        <v>Nota sui Crediti di aggiornamento per CSP/CSE</v>
      </c>
      <c r="D13" s="155"/>
      <c r="E13" s="154"/>
    </row>
    <row r="14" spans="1:7" ht="24">
      <c r="A14" s="142"/>
      <c r="B14" s="153"/>
      <c r="C14" s="193" t="str">
        <f>IF(C13="","","La frequenza accredita "&amp;'Scheda evento'!B43&amp;" ore di aggiornamento sulle 40 ore quinquennali obbligatorie per CSP/CSE (Allegato XIV del D.Lgs. n. 81/08 e s.m.i.).")</f>
        <v>La frequenza accredita  ore di aggiornamento sulle 40 ore quinquennali obbligatorie per CSP/CSE (Allegato XIV del D.Lgs. n. 81/08 e s.m.i.).</v>
      </c>
      <c r="D14" s="155"/>
      <c r="E14" s="154"/>
    </row>
    <row r="15" spans="1:7" ht="15" customHeight="1">
      <c r="A15" s="142"/>
      <c r="B15" s="153"/>
      <c r="C15" s="164" t="str">
        <f>IF('Scheda evento'!B48="si","Nota sui Crediti di aggiornamento per formatori","")</f>
        <v>Nota sui Crediti di aggiornamento per formatori</v>
      </c>
      <c r="D15" s="155"/>
      <c r="E15" s="154"/>
    </row>
    <row r="16" spans="1:7" ht="24">
      <c r="A16" s="142"/>
      <c r="B16" s="153"/>
      <c r="C16" s="193" t="str">
        <f>IF(C15="","","La frequenza accredita "&amp;'Scheda evento'!B49&amp;" ore di "&amp;Fronte!H8&amp;" di aggiornamento per Formatori per la salute e sicurezza sul lavoro (D.M. 06/03/2013).")</f>
        <v>La frequenza accredita  ore di Corso di aggiornamento per Formatori per la salute e sicurezza sul lavoro (D.M. 06/03/2013).</v>
      </c>
      <c r="D16" s="155"/>
      <c r="E16" s="154"/>
    </row>
    <row r="17" spans="1:5" ht="15" customHeight="1">
      <c r="A17" s="142"/>
      <c r="B17" s="153"/>
      <c r="C17" s="150"/>
      <c r="D17" s="155"/>
      <c r="E17" s="154"/>
    </row>
    <row r="18" spans="1:5" ht="15" customHeight="1">
      <c r="A18" s="156"/>
      <c r="B18" s="157"/>
      <c r="C18" s="157"/>
      <c r="D18" s="158"/>
      <c r="E18" s="159"/>
    </row>
    <row r="19" spans="1:5" ht="15" customHeight="1">
      <c r="A19" s="156"/>
      <c r="B19" s="157"/>
      <c r="C19" s="157"/>
      <c r="D19" s="158"/>
      <c r="E19" s="159"/>
    </row>
    <row r="20" spans="1:5" ht="15" customHeight="1">
      <c r="A20" s="156"/>
      <c r="B20" s="157"/>
      <c r="C20" s="157"/>
      <c r="D20" s="241"/>
      <c r="E20" s="242"/>
    </row>
    <row r="21" spans="1:5" ht="15" customHeight="1">
      <c r="A21" s="156"/>
      <c r="B21" s="157"/>
      <c r="C21" s="157"/>
      <c r="D21" s="243"/>
      <c r="E21" s="244"/>
    </row>
    <row r="22" spans="1:5" ht="15" customHeight="1" thickBot="1">
      <c r="A22" s="160"/>
      <c r="B22" s="161"/>
      <c r="C22" s="161"/>
      <c r="D22" s="239"/>
      <c r="E22" s="240"/>
    </row>
    <row r="23" spans="1:5" ht="15.75" thickTop="1"/>
  </sheetData>
  <mergeCells count="3">
    <mergeCell ref="D22:E22"/>
    <mergeCell ref="D20:E20"/>
    <mergeCell ref="D21:E21"/>
  </mergeCells>
  <dataValidations count="1">
    <dataValidation type="list" allowBlank="1" showInputMessage="1" showErrorMessage="1" sqref="C4" xr:uid="{041ACEAB-6645-442D-A05B-6AC22E3BF269}">
      <formula1>$G$3:$G$5</formula1>
    </dataValidation>
  </dataValidations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Scheda evento</vt:lpstr>
      <vt:lpstr>Linee di indirizzo</vt:lpstr>
      <vt:lpstr>Foglio1</vt:lpstr>
      <vt:lpstr>Fronte</vt:lpstr>
      <vt:lpstr>Retro</vt:lpstr>
      <vt:lpstr>Fronte!Area_stampa</vt:lpstr>
      <vt:lpstr>Retro!Area_stampa</vt:lpstr>
      <vt:lpstr>'Scheda evento'!Area_stampa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2026-01-29T08:28:28Z</dcterms:modified>
</cp:coreProperties>
</file>